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anaturskyddsforeninge.sharepoint.com/sites/Val2026/Delade dokument/Granskningar riksdagsval 2026/Bakåtblickande rapport/Layoutad rapport och bilagor/"/>
    </mc:Choice>
  </mc:AlternateContent>
  <xr:revisionPtr revIDLastSave="1521" documentId="8_{BE8F6627-E3C7-4F57-BC22-7CB629825D80}" xr6:coauthVersionLast="47" xr6:coauthVersionMax="47" xr10:uidLastSave="{5B5CB24C-C836-4280-BF41-5771C28411C5}"/>
  <bookViews>
    <workbookView xWindow="-120" yWindow="-120" windowWidth="29040" windowHeight="15720" xr2:uid="{517843E6-1AE4-4945-9FC1-3D454033A3C2}"/>
  </bookViews>
  <sheets>
    <sheet name="Jämförelse Utgiftsområde 20" sheetId="1" r:id="rId1"/>
    <sheet name="Blad2" sheetId="4" r:id="rId2"/>
    <sheet name="Blad1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112" i="1" l="1"/>
  <c r="BS113" i="1"/>
  <c r="BS114" i="1"/>
  <c r="BS115" i="1"/>
  <c r="BS116" i="1"/>
  <c r="CC112" i="1"/>
  <c r="CC113" i="1"/>
  <c r="CC114" i="1"/>
  <c r="CC115" i="1"/>
  <c r="CC116" i="1"/>
  <c r="BX115" i="1"/>
  <c r="BR112" i="1"/>
  <c r="BR116" i="1"/>
  <c r="BR115" i="1"/>
  <c r="BR114" i="1"/>
  <c r="BR113" i="1"/>
  <c r="CI40" i="1"/>
  <c r="CI41" i="1"/>
  <c r="CI42" i="1"/>
  <c r="CI43" i="1"/>
  <c r="CI44" i="1"/>
  <c r="CI45" i="1"/>
  <c r="CI46" i="1"/>
  <c r="CI47" i="1"/>
  <c r="CI48" i="1"/>
  <c r="CI49" i="1"/>
  <c r="CI50" i="1"/>
  <c r="CI51" i="1"/>
  <c r="CI52" i="1"/>
  <c r="CI53" i="1"/>
  <c r="CI54" i="1"/>
  <c r="CI55" i="1"/>
  <c r="CI56" i="1"/>
  <c r="CI57" i="1"/>
  <c r="CI58" i="1"/>
  <c r="CI59" i="1"/>
  <c r="CI60" i="1"/>
  <c r="CI61" i="1"/>
  <c r="CI62" i="1"/>
  <c r="CI63" i="1"/>
  <c r="CI64" i="1"/>
  <c r="CI65" i="1"/>
  <c r="CI66" i="1"/>
  <c r="CI67" i="1"/>
  <c r="CI68" i="1"/>
  <c r="CI69" i="1"/>
  <c r="CI70" i="1"/>
  <c r="CI71" i="1"/>
  <c r="CI72" i="1"/>
  <c r="CI73" i="1"/>
  <c r="CI74" i="1"/>
  <c r="CI75" i="1"/>
  <c r="CI76" i="1"/>
  <c r="CI77" i="1"/>
  <c r="CI78" i="1"/>
  <c r="CI79" i="1"/>
  <c r="CI80" i="1"/>
  <c r="CI81" i="1"/>
  <c r="CI82" i="1"/>
  <c r="CI83" i="1"/>
  <c r="CI84" i="1"/>
  <c r="CI85" i="1"/>
  <c r="CI15" i="1"/>
  <c r="CI16" i="1"/>
  <c r="CI17" i="1"/>
  <c r="CI18" i="1"/>
  <c r="CI19" i="1"/>
  <c r="CI20" i="1"/>
  <c r="CI21" i="1"/>
  <c r="CI22" i="1"/>
  <c r="CI23" i="1"/>
  <c r="CI24" i="1"/>
  <c r="CI25" i="1"/>
  <c r="CI26" i="1"/>
  <c r="CI27" i="1"/>
  <c r="CI28" i="1"/>
  <c r="CI29" i="1"/>
  <c r="CI30" i="1"/>
  <c r="CI31" i="1"/>
  <c r="CI32" i="1"/>
  <c r="CI33" i="1"/>
  <c r="CI34" i="1"/>
  <c r="CI35" i="1"/>
  <c r="CI36" i="1"/>
  <c r="CI37" i="1"/>
  <c r="CI38" i="1"/>
  <c r="CI39" i="1"/>
  <c r="CI14" i="1"/>
  <c r="CI13" i="1"/>
  <c r="BP10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74" i="1"/>
  <c r="BU75" i="1"/>
  <c r="BU76" i="1"/>
  <c r="BU77" i="1"/>
  <c r="BU78" i="1"/>
  <c r="BU79" i="1"/>
  <c r="BU80" i="1"/>
  <c r="BU81" i="1"/>
  <c r="BU82" i="1"/>
  <c r="BU83" i="1"/>
  <c r="BU84" i="1"/>
  <c r="BU85" i="1"/>
  <c r="BU86" i="1"/>
  <c r="BU87" i="1"/>
  <c r="BU88" i="1"/>
  <c r="BU89" i="1"/>
  <c r="BU90" i="1"/>
  <c r="BU91" i="1"/>
  <c r="BU92" i="1"/>
  <c r="BU93" i="1"/>
  <c r="BU94" i="1"/>
  <c r="BU95" i="1"/>
  <c r="BU96" i="1"/>
  <c r="BU97" i="1"/>
  <c r="BU98" i="1"/>
  <c r="BU99" i="1"/>
  <c r="BU100" i="1"/>
  <c r="BU101" i="1"/>
  <c r="BU102" i="1"/>
  <c r="BU103" i="1"/>
  <c r="BU104" i="1"/>
  <c r="BT10" i="1"/>
  <c r="CC10" i="1"/>
  <c r="CD40" i="1"/>
  <c r="CD41" i="1"/>
  <c r="CD42" i="1"/>
  <c r="CD43" i="1"/>
  <c r="CD44" i="1"/>
  <c r="CD45" i="1"/>
  <c r="CD46" i="1"/>
  <c r="CD47" i="1"/>
  <c r="CD48" i="1"/>
  <c r="CD49" i="1"/>
  <c r="CD50" i="1"/>
  <c r="CD51" i="1"/>
  <c r="CD52" i="1"/>
  <c r="CD53" i="1"/>
  <c r="CD54" i="1"/>
  <c r="CD55" i="1"/>
  <c r="CD56" i="1"/>
  <c r="CD57" i="1"/>
  <c r="CD58" i="1"/>
  <c r="CD59" i="1"/>
  <c r="CD60" i="1"/>
  <c r="CD61" i="1"/>
  <c r="CD62" i="1"/>
  <c r="CD63" i="1"/>
  <c r="CD64" i="1"/>
  <c r="CD65" i="1"/>
  <c r="CD66" i="1"/>
  <c r="CD67" i="1"/>
  <c r="CD68" i="1"/>
  <c r="CD69" i="1"/>
  <c r="CD70" i="1"/>
  <c r="CD71" i="1"/>
  <c r="CD72" i="1"/>
  <c r="CD73" i="1"/>
  <c r="CD74" i="1"/>
  <c r="CD75" i="1"/>
  <c r="CD76" i="1"/>
  <c r="CD77" i="1"/>
  <c r="CD78" i="1"/>
  <c r="CD79" i="1"/>
  <c r="CD80" i="1"/>
  <c r="CD81" i="1"/>
  <c r="CD82" i="1"/>
  <c r="CD83" i="1"/>
  <c r="CD84" i="1"/>
  <c r="CD85" i="1"/>
  <c r="CD86" i="1"/>
  <c r="CD87" i="1"/>
  <c r="CD88" i="1"/>
  <c r="CD89" i="1"/>
  <c r="CD90" i="1"/>
  <c r="CD91" i="1"/>
  <c r="CD92" i="1"/>
  <c r="CD93" i="1"/>
  <c r="CD94" i="1"/>
  <c r="CD95" i="1"/>
  <c r="CD96" i="1"/>
  <c r="CD97" i="1"/>
  <c r="CD98" i="1"/>
  <c r="CD99" i="1"/>
  <c r="CD100" i="1"/>
  <c r="CD101" i="1"/>
  <c r="CD102" i="1"/>
  <c r="CD103" i="1"/>
  <c r="CD104" i="1"/>
  <c r="CD105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M50" i="1"/>
  <c r="CM51" i="1"/>
  <c r="CM52" i="1"/>
  <c r="CM53" i="1"/>
  <c r="CM54" i="1"/>
  <c r="CM55" i="1"/>
  <c r="CM56" i="1"/>
  <c r="CM57" i="1"/>
  <c r="CM58" i="1"/>
  <c r="CM59" i="1"/>
  <c r="CM60" i="1"/>
  <c r="CM61" i="1"/>
  <c r="CM62" i="1"/>
  <c r="CM63" i="1"/>
  <c r="CM64" i="1"/>
  <c r="CM65" i="1"/>
  <c r="CM66" i="1"/>
  <c r="CM67" i="1"/>
  <c r="CM68" i="1"/>
  <c r="CM69" i="1"/>
  <c r="CM70" i="1"/>
  <c r="CM71" i="1"/>
  <c r="CM72" i="1"/>
  <c r="CM73" i="1"/>
  <c r="CM74" i="1"/>
  <c r="CM75" i="1"/>
  <c r="CM76" i="1"/>
  <c r="CM77" i="1"/>
  <c r="CM78" i="1"/>
  <c r="CM79" i="1"/>
  <c r="CM80" i="1"/>
  <c r="CM81" i="1"/>
  <c r="CM82" i="1"/>
  <c r="CM83" i="1"/>
  <c r="CM84" i="1"/>
  <c r="CM85" i="1"/>
  <c r="CM86" i="1"/>
  <c r="CM87" i="1"/>
  <c r="CM88" i="1"/>
  <c r="CM89" i="1"/>
  <c r="CM90" i="1"/>
  <c r="CM91" i="1"/>
  <c r="CM92" i="1"/>
  <c r="CM93" i="1"/>
  <c r="CM94" i="1"/>
  <c r="CM95" i="1"/>
  <c r="CM96" i="1"/>
  <c r="CM97" i="1"/>
  <c r="CM98" i="1"/>
  <c r="CM99" i="1"/>
  <c r="CM100" i="1"/>
  <c r="CM101" i="1"/>
  <c r="CM102" i="1"/>
  <c r="CM103" i="1"/>
  <c r="CM104" i="1"/>
  <c r="CM105" i="1"/>
  <c r="CM13" i="1"/>
  <c r="CL10" i="1"/>
  <c r="CM10" i="1" s="1"/>
  <c r="CD14" i="1"/>
  <c r="CD15" i="1"/>
  <c r="CD16" i="1"/>
  <c r="CD17" i="1"/>
  <c r="CD18" i="1"/>
  <c r="CD19" i="1"/>
  <c r="CD20" i="1"/>
  <c r="CD21" i="1"/>
  <c r="CD22" i="1"/>
  <c r="CD23" i="1"/>
  <c r="CD24" i="1"/>
  <c r="CD25" i="1"/>
  <c r="CD26" i="1"/>
  <c r="CD27" i="1"/>
  <c r="CD28" i="1"/>
  <c r="CD29" i="1"/>
  <c r="CD30" i="1"/>
  <c r="CD31" i="1"/>
  <c r="CD32" i="1"/>
  <c r="CD33" i="1"/>
  <c r="CD34" i="1"/>
  <c r="CD35" i="1"/>
  <c r="CD36" i="1"/>
  <c r="CD37" i="1"/>
  <c r="CD38" i="1"/>
  <c r="CD39" i="1"/>
  <c r="CD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13" i="1"/>
  <c r="CR38" i="1"/>
  <c r="CH113" i="1"/>
  <c r="CH116" i="1"/>
  <c r="CH115" i="1"/>
  <c r="CH114" i="1"/>
  <c r="CH112" i="1"/>
  <c r="CB29" i="1"/>
  <c r="BZ29" i="1"/>
  <c r="BX116" i="1"/>
  <c r="BX114" i="1"/>
  <c r="BX113" i="1"/>
  <c r="BX112" i="1"/>
  <c r="BT116" i="1"/>
  <c r="BW115" i="1" l="1"/>
  <c r="CB114" i="1"/>
  <c r="CB115" i="1"/>
  <c r="CF112" i="1"/>
  <c r="CG115" i="1"/>
  <c r="BW113" i="1"/>
  <c r="BW112" i="1"/>
  <c r="CB113" i="1"/>
  <c r="CG113" i="1"/>
  <c r="CF114" i="1"/>
  <c r="BW116" i="1"/>
  <c r="BW114" i="1"/>
  <c r="CB116" i="1"/>
  <c r="CB112" i="1"/>
  <c r="CG116" i="1"/>
  <c r="CG114" i="1"/>
  <c r="CG112" i="1"/>
  <c r="CF116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V48" i="1"/>
  <c r="CV49" i="1"/>
  <c r="CV50" i="1"/>
  <c r="CV51" i="1"/>
  <c r="CV52" i="1"/>
  <c r="CV53" i="1"/>
  <c r="CV54" i="1"/>
  <c r="CV55" i="1"/>
  <c r="CV56" i="1"/>
  <c r="CV57" i="1"/>
  <c r="CV58" i="1"/>
  <c r="CV59" i="1"/>
  <c r="CV60" i="1"/>
  <c r="CV61" i="1"/>
  <c r="CV62" i="1"/>
  <c r="CV63" i="1"/>
  <c r="CV64" i="1"/>
  <c r="CV65" i="1"/>
  <c r="CV66" i="1"/>
  <c r="CV67" i="1"/>
  <c r="CV68" i="1"/>
  <c r="CV69" i="1"/>
  <c r="CV70" i="1"/>
  <c r="CV71" i="1"/>
  <c r="CV72" i="1"/>
  <c r="CV73" i="1"/>
  <c r="CV74" i="1"/>
  <c r="CV75" i="1"/>
  <c r="CV76" i="1"/>
  <c r="CV77" i="1"/>
  <c r="CV78" i="1"/>
  <c r="CV79" i="1"/>
  <c r="CV80" i="1"/>
  <c r="CV81" i="1"/>
  <c r="CV82" i="1"/>
  <c r="CV83" i="1"/>
  <c r="CV84" i="1"/>
  <c r="CV85" i="1"/>
  <c r="CV86" i="1"/>
  <c r="CV87" i="1"/>
  <c r="CV88" i="1"/>
  <c r="CV89" i="1"/>
  <c r="CV90" i="1"/>
  <c r="CV91" i="1"/>
  <c r="CV92" i="1"/>
  <c r="CV93" i="1"/>
  <c r="CV94" i="1"/>
  <c r="CV95" i="1"/>
  <c r="CV96" i="1"/>
  <c r="CV97" i="1"/>
  <c r="CV98" i="1"/>
  <c r="CV99" i="1"/>
  <c r="CV13" i="1"/>
  <c r="CU10" i="1"/>
  <c r="CV10" i="1" s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13" i="1"/>
  <c r="CO10" i="1"/>
  <c r="CP10" i="1" s="1"/>
  <c r="CG14" i="1"/>
  <c r="CG15" i="1"/>
  <c r="CG16" i="1"/>
  <c r="CG17" i="1"/>
  <c r="CG18" i="1"/>
  <c r="CG19" i="1"/>
  <c r="CG20" i="1"/>
  <c r="CG21" i="1"/>
  <c r="CG22" i="1"/>
  <c r="CG23" i="1"/>
  <c r="CG24" i="1"/>
  <c r="CG25" i="1"/>
  <c r="CG26" i="1"/>
  <c r="CG27" i="1"/>
  <c r="CG28" i="1"/>
  <c r="CG29" i="1"/>
  <c r="CG30" i="1"/>
  <c r="CG31" i="1"/>
  <c r="CG32" i="1"/>
  <c r="CG33" i="1"/>
  <c r="CG34" i="1"/>
  <c r="CG35" i="1"/>
  <c r="CG36" i="1"/>
  <c r="CG37" i="1"/>
  <c r="CG38" i="1"/>
  <c r="CG39" i="1"/>
  <c r="CG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1" i="1"/>
  <c r="BX32" i="1"/>
  <c r="BX33" i="1"/>
  <c r="BX34" i="1"/>
  <c r="BX35" i="1"/>
  <c r="BX36" i="1"/>
  <c r="BX37" i="1"/>
  <c r="BX38" i="1"/>
  <c r="BX39" i="1"/>
  <c r="BX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13" i="1"/>
  <c r="BN10" i="1"/>
  <c r="BW10" i="1"/>
  <c r="BX10" i="1" s="1"/>
  <c r="CF10" i="1"/>
  <c r="CG10" i="1" s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13" i="1"/>
  <c r="CS10" i="1"/>
  <c r="CT10" i="1" s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13" i="1"/>
  <c r="CB14" i="1"/>
  <c r="CB15" i="1"/>
  <c r="CB16" i="1"/>
  <c r="CB17" i="1"/>
  <c r="CB18" i="1"/>
  <c r="CB19" i="1"/>
  <c r="CB20" i="1"/>
  <c r="CB21" i="1"/>
  <c r="CB22" i="1"/>
  <c r="CB23" i="1"/>
  <c r="CB24" i="1"/>
  <c r="CB25" i="1"/>
  <c r="CB26" i="1"/>
  <c r="CB27" i="1"/>
  <c r="CB28" i="1"/>
  <c r="CB30" i="1"/>
  <c r="CB31" i="1"/>
  <c r="CB32" i="1"/>
  <c r="CB33" i="1"/>
  <c r="CB34" i="1"/>
  <c r="CB35" i="1"/>
  <c r="CB36" i="1"/>
  <c r="CB37" i="1"/>
  <c r="CB38" i="1"/>
  <c r="CB39" i="1"/>
  <c r="CB13" i="1"/>
  <c r="CA10" i="1"/>
  <c r="CB10" i="1" s="1"/>
  <c r="BT115" i="1" l="1"/>
  <c r="CI115" i="1"/>
  <c r="CJ115" i="1"/>
  <c r="BZ113" i="1"/>
  <c r="CL112" i="1"/>
  <c r="BZ115" i="1"/>
  <c r="CE116" i="1"/>
  <c r="CE113" i="1"/>
  <c r="CE112" i="1"/>
  <c r="CJ116" i="1"/>
  <c r="BT114" i="1"/>
  <c r="BT112" i="1"/>
  <c r="BY115" i="1"/>
  <c r="CI116" i="1"/>
  <c r="CI114" i="1"/>
  <c r="CL116" i="1"/>
  <c r="CL114" i="1"/>
  <c r="CD113" i="1"/>
  <c r="CE114" i="1"/>
  <c r="CD114" i="1"/>
  <c r="CJ112" i="1"/>
  <c r="CI112" i="1"/>
  <c r="BZ116" i="1"/>
  <c r="CJ113" i="1"/>
  <c r="BT113" i="1"/>
  <c r="CI113" i="1"/>
  <c r="CL113" i="1"/>
  <c r="CE115" i="1"/>
  <c r="CD115" i="1"/>
  <c r="CL115" i="1"/>
  <c r="BZ114" i="1"/>
  <c r="CJ114" i="1"/>
  <c r="BY113" i="1"/>
  <c r="BY114" i="1"/>
  <c r="CD116" i="1"/>
  <c r="CD112" i="1"/>
  <c r="BY116" i="1"/>
  <c r="BY112" i="1"/>
  <c r="BZ112" i="1"/>
  <c r="BS14" i="1"/>
  <c r="BS15" i="1"/>
  <c r="BS16" i="1"/>
  <c r="BS17" i="1"/>
  <c r="BS18" i="1"/>
  <c r="BS19" i="1"/>
  <c r="BS20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S34" i="1"/>
  <c r="BS35" i="1"/>
  <c r="BS36" i="1"/>
  <c r="BS37" i="1"/>
  <c r="BS38" i="1"/>
  <c r="BS39" i="1"/>
  <c r="BS40" i="1"/>
  <c r="BS41" i="1"/>
  <c r="BS42" i="1"/>
  <c r="BS43" i="1"/>
  <c r="BS44" i="1"/>
  <c r="BS45" i="1"/>
  <c r="BS46" i="1"/>
  <c r="BS47" i="1"/>
  <c r="BS48" i="1"/>
  <c r="BS49" i="1"/>
  <c r="BS50" i="1"/>
  <c r="BS51" i="1"/>
  <c r="BS52" i="1"/>
  <c r="BS53" i="1"/>
  <c r="BS54" i="1"/>
  <c r="BS55" i="1"/>
  <c r="BS56" i="1"/>
  <c r="BS57" i="1"/>
  <c r="BS58" i="1"/>
  <c r="BS59" i="1"/>
  <c r="BS60" i="1"/>
  <c r="BS61" i="1"/>
  <c r="BS62" i="1"/>
  <c r="BS63" i="1"/>
  <c r="BS64" i="1"/>
  <c r="BS65" i="1"/>
  <c r="BS66" i="1"/>
  <c r="BS67" i="1"/>
  <c r="BS68" i="1"/>
  <c r="BS69" i="1"/>
  <c r="BS70" i="1"/>
  <c r="BS71" i="1"/>
  <c r="BS72" i="1"/>
  <c r="BS73" i="1"/>
  <c r="BS74" i="1"/>
  <c r="BS75" i="1"/>
  <c r="BS76" i="1"/>
  <c r="BS77" i="1"/>
  <c r="BS78" i="1"/>
  <c r="BS79" i="1"/>
  <c r="BS80" i="1"/>
  <c r="BS81" i="1"/>
  <c r="BS82" i="1"/>
  <c r="BS83" i="1"/>
  <c r="BS84" i="1"/>
  <c r="BS85" i="1"/>
  <c r="BS86" i="1"/>
  <c r="BS87" i="1"/>
  <c r="BS88" i="1"/>
  <c r="BS13" i="1"/>
  <c r="BR10" i="1"/>
  <c r="CR14" i="1"/>
  <c r="CR15" i="1"/>
  <c r="CR16" i="1"/>
  <c r="CR17" i="1"/>
  <c r="CR18" i="1"/>
  <c r="CR19" i="1"/>
  <c r="CR20" i="1"/>
  <c r="CR21" i="1"/>
  <c r="CR22" i="1"/>
  <c r="CR23" i="1"/>
  <c r="CR24" i="1"/>
  <c r="CR25" i="1"/>
  <c r="CR26" i="1"/>
  <c r="CR27" i="1"/>
  <c r="CR28" i="1"/>
  <c r="CR29" i="1"/>
  <c r="CR30" i="1"/>
  <c r="CR31" i="1"/>
  <c r="CR32" i="1"/>
  <c r="CR33" i="1"/>
  <c r="CR34" i="1"/>
  <c r="CR35" i="1"/>
  <c r="CR36" i="1"/>
  <c r="CR37" i="1"/>
  <c r="CR39" i="1"/>
  <c r="CK116" i="1" s="1"/>
  <c r="CR40" i="1"/>
  <c r="CR41" i="1"/>
  <c r="CR42" i="1"/>
  <c r="CR43" i="1"/>
  <c r="CR44" i="1"/>
  <c r="CR45" i="1"/>
  <c r="CR46" i="1"/>
  <c r="CR47" i="1"/>
  <c r="CR48" i="1"/>
  <c r="CR49" i="1"/>
  <c r="CR50" i="1"/>
  <c r="CR51" i="1"/>
  <c r="CR52" i="1"/>
  <c r="CR53" i="1"/>
  <c r="CR54" i="1"/>
  <c r="CR55" i="1"/>
  <c r="CR56" i="1"/>
  <c r="CR57" i="1"/>
  <c r="CR58" i="1"/>
  <c r="CR59" i="1"/>
  <c r="CR60" i="1"/>
  <c r="CR61" i="1"/>
  <c r="CR62" i="1"/>
  <c r="CR63" i="1"/>
  <c r="CR64" i="1"/>
  <c r="CR65" i="1"/>
  <c r="CR66" i="1"/>
  <c r="CR67" i="1"/>
  <c r="CR68" i="1"/>
  <c r="CR69" i="1"/>
  <c r="CR70" i="1"/>
  <c r="CR71" i="1"/>
  <c r="CR72" i="1"/>
  <c r="CR73" i="1"/>
  <c r="CR74" i="1"/>
  <c r="CR75" i="1"/>
  <c r="CR76" i="1"/>
  <c r="CR77" i="1"/>
  <c r="CR78" i="1"/>
  <c r="CR79" i="1"/>
  <c r="CR80" i="1"/>
  <c r="CR81" i="1"/>
  <c r="CR82" i="1"/>
  <c r="CR83" i="1"/>
  <c r="CR84" i="1"/>
  <c r="CR85" i="1"/>
  <c r="CR86" i="1"/>
  <c r="CR87" i="1"/>
  <c r="CR13" i="1"/>
  <c r="CQ10" i="1"/>
  <c r="CR10" i="1" s="1"/>
  <c r="CH10" i="1"/>
  <c r="CI10" i="1" s="1"/>
  <c r="BK10" i="1"/>
  <c r="BQ10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13" i="1"/>
  <c r="BZ36" i="1"/>
  <c r="BZ37" i="1"/>
  <c r="BZ38" i="1"/>
  <c r="BZ39" i="1"/>
  <c r="BZ34" i="1"/>
  <c r="BZ35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30" i="1"/>
  <c r="BZ31" i="1"/>
  <c r="BZ32" i="1"/>
  <c r="BZ33" i="1"/>
  <c r="BZ13" i="1"/>
  <c r="BY10" i="1"/>
  <c r="BZ10" i="1" s="1"/>
  <c r="C83" i="1"/>
  <c r="C84" i="1"/>
  <c r="CJ10" i="1"/>
  <c r="CK10" i="1" s="1"/>
  <c r="CD10" i="1"/>
  <c r="R14" i="1"/>
  <c r="R15" i="1"/>
  <c r="R16" i="1"/>
  <c r="R17" i="1"/>
  <c r="R18" i="1"/>
  <c r="R19" i="1"/>
  <c r="R20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13" i="1"/>
  <c r="Q10" i="1"/>
  <c r="S10" i="1"/>
  <c r="T14" i="1"/>
  <c r="T15" i="1"/>
  <c r="T16" i="1"/>
  <c r="T17" i="1"/>
  <c r="T18" i="1"/>
  <c r="T19" i="1"/>
  <c r="T20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13" i="1"/>
  <c r="BJ13" i="1"/>
  <c r="BJ14" i="1"/>
  <c r="BJ15" i="1"/>
  <c r="BJ16" i="1"/>
  <c r="BJ17" i="1"/>
  <c r="BJ18" i="1"/>
  <c r="BJ19" i="1"/>
  <c r="BJ20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D13" i="1"/>
  <c r="BD14" i="1"/>
  <c r="BD15" i="1"/>
  <c r="BD16" i="1"/>
  <c r="BD17" i="1"/>
  <c r="BD18" i="1"/>
  <c r="BD19" i="1"/>
  <c r="BD20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C10" i="1"/>
  <c r="B10" i="1"/>
  <c r="AV10" i="1"/>
  <c r="BJ10" i="1" s="1"/>
  <c r="Z87" i="1"/>
  <c r="Z86" i="1"/>
  <c r="Z85" i="1"/>
  <c r="Z84" i="1"/>
  <c r="Z83" i="1"/>
  <c r="U87" i="1"/>
  <c r="U86" i="1"/>
  <c r="U85" i="1"/>
  <c r="U84" i="1"/>
  <c r="U83" i="1"/>
  <c r="AB10" i="1"/>
  <c r="N10" i="1"/>
  <c r="V10" i="1" s="1"/>
  <c r="M88" i="1" s="1"/>
  <c r="P87" i="1"/>
  <c r="P86" i="1"/>
  <c r="P85" i="1"/>
  <c r="P84" i="1"/>
  <c r="P83" i="1"/>
  <c r="I87" i="1"/>
  <c r="I86" i="1"/>
  <c r="I85" i="1"/>
  <c r="I83" i="1"/>
  <c r="G10" i="1"/>
  <c r="C86" i="1"/>
  <c r="C87" i="1"/>
  <c r="C85" i="1"/>
  <c r="X14" i="1"/>
  <c r="X15" i="1"/>
  <c r="X16" i="1"/>
  <c r="X17" i="1"/>
  <c r="X18" i="1"/>
  <c r="X19" i="1"/>
  <c r="X20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1" i="1"/>
  <c r="X42" i="1"/>
  <c r="X43" i="1"/>
  <c r="X13" i="1"/>
  <c r="W10" i="1"/>
  <c r="I84" i="1"/>
  <c r="H39" i="1"/>
  <c r="H38" i="1"/>
  <c r="BG10" i="1"/>
  <c r="BE10" i="1"/>
  <c r="BA10" i="1"/>
  <c r="AY10" i="1"/>
  <c r="AW10" i="1"/>
  <c r="AS10" i="1"/>
  <c r="AT10" i="1" s="1"/>
  <c r="AQ10" i="1"/>
  <c r="AR10" i="1" s="1"/>
  <c r="AO10" i="1"/>
  <c r="AP10" i="1" s="1"/>
  <c r="AM10" i="1"/>
  <c r="AN10" i="1" s="1"/>
  <c r="AI10" i="1"/>
  <c r="AG10" i="1"/>
  <c r="AE10" i="1"/>
  <c r="AC10" i="1"/>
  <c r="Y10" i="1"/>
  <c r="K10" i="1"/>
  <c r="I10" i="1"/>
  <c r="H55" i="1"/>
  <c r="E10" i="1"/>
  <c r="C10" i="1"/>
  <c r="BH14" i="1"/>
  <c r="BH15" i="1"/>
  <c r="BH16" i="1"/>
  <c r="BH17" i="1"/>
  <c r="BH18" i="1"/>
  <c r="BH19" i="1"/>
  <c r="BH20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13" i="1"/>
  <c r="BF14" i="1"/>
  <c r="BF15" i="1"/>
  <c r="BF16" i="1"/>
  <c r="BF17" i="1"/>
  <c r="BF18" i="1"/>
  <c r="BF19" i="1"/>
  <c r="BF20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13" i="1"/>
  <c r="BB14" i="1"/>
  <c r="BB15" i="1"/>
  <c r="BB16" i="1"/>
  <c r="BB17" i="1"/>
  <c r="BB18" i="1"/>
  <c r="BB19" i="1"/>
  <c r="BB20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13" i="1"/>
  <c r="AZ14" i="1"/>
  <c r="AZ15" i="1"/>
  <c r="AZ16" i="1"/>
  <c r="AZ17" i="1"/>
  <c r="AZ18" i="1"/>
  <c r="AZ19" i="1"/>
  <c r="AZ20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13" i="1"/>
  <c r="AX14" i="1"/>
  <c r="AX15" i="1"/>
  <c r="AX16" i="1"/>
  <c r="AX17" i="1"/>
  <c r="AX18" i="1"/>
  <c r="AX19" i="1"/>
  <c r="AX20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13" i="1"/>
  <c r="AN23" i="1"/>
  <c r="AN14" i="1"/>
  <c r="AN15" i="1"/>
  <c r="AN16" i="1"/>
  <c r="AN17" i="1"/>
  <c r="AN18" i="1"/>
  <c r="AN19" i="1"/>
  <c r="AN20" i="1"/>
  <c r="AN22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13" i="1"/>
  <c r="AR14" i="1"/>
  <c r="AR15" i="1"/>
  <c r="AR16" i="1"/>
  <c r="AR17" i="1"/>
  <c r="AR18" i="1"/>
  <c r="AR19" i="1"/>
  <c r="AR20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13" i="1"/>
  <c r="AP14" i="1"/>
  <c r="AP15" i="1"/>
  <c r="AP16" i="1"/>
  <c r="AP17" i="1"/>
  <c r="AP18" i="1"/>
  <c r="AP19" i="1"/>
  <c r="AP20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13" i="1"/>
  <c r="AT14" i="1"/>
  <c r="AT15" i="1"/>
  <c r="AT16" i="1"/>
  <c r="AT17" i="1"/>
  <c r="AT18" i="1"/>
  <c r="AT19" i="1"/>
  <c r="AT20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13" i="1"/>
  <c r="AD14" i="1"/>
  <c r="AD15" i="1"/>
  <c r="AD16" i="1"/>
  <c r="AD17" i="1"/>
  <c r="AD18" i="1"/>
  <c r="AD19" i="1"/>
  <c r="AD20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13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13" i="1"/>
  <c r="AJ14" i="1"/>
  <c r="AJ15" i="1"/>
  <c r="AJ16" i="1"/>
  <c r="AJ17" i="1"/>
  <c r="AJ18" i="1"/>
  <c r="AJ19" i="1"/>
  <c r="AJ20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1" i="1"/>
  <c r="AJ42" i="1"/>
  <c r="AJ43" i="1"/>
  <c r="AJ44" i="1"/>
  <c r="AJ45" i="1"/>
  <c r="AJ46" i="1"/>
  <c r="AH14" i="1"/>
  <c r="AH15" i="1"/>
  <c r="AH16" i="1"/>
  <c r="AH17" i="1"/>
  <c r="AH18" i="1"/>
  <c r="AH19" i="1"/>
  <c r="AH20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13" i="1"/>
  <c r="AF14" i="1"/>
  <c r="AF15" i="1"/>
  <c r="AF16" i="1"/>
  <c r="AF17" i="1"/>
  <c r="AF18" i="1"/>
  <c r="AF19" i="1"/>
  <c r="AF20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13" i="1"/>
  <c r="Z14" i="1"/>
  <c r="Z15" i="1"/>
  <c r="Z16" i="1"/>
  <c r="Z17" i="1"/>
  <c r="Z18" i="1"/>
  <c r="Z19" i="1"/>
  <c r="Z20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13" i="1"/>
  <c r="H14" i="1"/>
  <c r="H15" i="1"/>
  <c r="H16" i="1"/>
  <c r="H17" i="1"/>
  <c r="H18" i="1"/>
  <c r="H19" i="1"/>
  <c r="H20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13" i="1"/>
  <c r="J14" i="1"/>
  <c r="J15" i="1"/>
  <c r="J16" i="1"/>
  <c r="J17" i="1"/>
  <c r="J18" i="1"/>
  <c r="J19" i="1"/>
  <c r="J20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8" i="1"/>
  <c r="J39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13" i="1"/>
  <c r="D42" i="1"/>
  <c r="D43" i="1"/>
  <c r="D44" i="1"/>
  <c r="D45" i="1"/>
  <c r="D46" i="1"/>
  <c r="D47" i="1"/>
  <c r="D48" i="1"/>
  <c r="D49" i="1"/>
  <c r="D50" i="1"/>
  <c r="D51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8" i="1"/>
  <c r="D39" i="1"/>
  <c r="D41" i="1"/>
  <c r="D13" i="1"/>
  <c r="F14" i="1"/>
  <c r="F15" i="1"/>
  <c r="F16" i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39" i="1"/>
  <c r="F42" i="1"/>
  <c r="F43" i="1"/>
  <c r="F44" i="1"/>
  <c r="F45" i="1"/>
  <c r="F46" i="1"/>
  <c r="F13" i="1"/>
  <c r="L14" i="1"/>
  <c r="L15" i="1"/>
  <c r="L16" i="1"/>
  <c r="L17" i="1"/>
  <c r="L18" i="1"/>
  <c r="L19" i="1"/>
  <c r="L20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8" i="1"/>
  <c r="L39" i="1"/>
  <c r="L44" i="1"/>
  <c r="L45" i="1"/>
  <c r="L46" i="1"/>
  <c r="L13" i="1"/>
  <c r="BU115" i="1" l="1"/>
  <c r="BV115" i="1"/>
  <c r="CA113" i="1"/>
  <c r="BV116" i="1"/>
  <c r="CK112" i="1"/>
  <c r="CA115" i="1"/>
  <c r="BV113" i="1"/>
  <c r="BV114" i="1"/>
  <c r="BV112" i="1"/>
  <c r="CK114" i="1"/>
  <c r="BU113" i="1"/>
  <c r="BU114" i="1"/>
  <c r="BU112" i="1"/>
  <c r="CK115" i="1"/>
  <c r="CF113" i="1"/>
  <c r="CK113" i="1"/>
  <c r="CF115" i="1"/>
  <c r="BU116" i="1"/>
  <c r="CA112" i="1"/>
  <c r="CA114" i="1"/>
  <c r="CA116" i="1"/>
  <c r="L87" i="1"/>
  <c r="K85" i="1"/>
  <c r="BF10" i="1"/>
  <c r="L85" i="1"/>
  <c r="K86" i="1"/>
  <c r="L86" i="1"/>
  <c r="L84" i="1"/>
  <c r="L83" i="1"/>
  <c r="K84" i="1"/>
  <c r="K83" i="1"/>
  <c r="BS10" i="1"/>
  <c r="BU10" i="1"/>
  <c r="BO10" i="1"/>
  <c r="P10" i="1"/>
  <c r="J88" i="1" s="1"/>
  <c r="R10" i="1"/>
  <c r="T10" i="1"/>
  <c r="AG85" i="1"/>
  <c r="F84" i="1"/>
  <c r="AX10" i="1"/>
  <c r="BH10" i="1"/>
  <c r="AZ10" i="1"/>
  <c r="AD85" i="1"/>
  <c r="AG87" i="1"/>
  <c r="AG83" i="1"/>
  <c r="BB10" i="1"/>
  <c r="BD10" i="1"/>
  <c r="AD87" i="1"/>
  <c r="AG84" i="1"/>
  <c r="AG86" i="1"/>
  <c r="F83" i="1"/>
  <c r="AE87" i="1"/>
  <c r="N83" i="1"/>
  <c r="AD84" i="1"/>
  <c r="AD83" i="1"/>
  <c r="AD86" i="1"/>
  <c r="AC87" i="1"/>
  <c r="F10" i="1"/>
  <c r="R87" i="1"/>
  <c r="AA86" i="1"/>
  <c r="AD10" i="1"/>
  <c r="D87" i="1"/>
  <c r="F86" i="1"/>
  <c r="F87" i="1"/>
  <c r="X87" i="1"/>
  <c r="D10" i="1"/>
  <c r="L10" i="1"/>
  <c r="N87" i="1"/>
  <c r="H85" i="1"/>
  <c r="D86" i="1"/>
  <c r="D84" i="1"/>
  <c r="G85" i="1"/>
  <c r="O85" i="1"/>
  <c r="T85" i="1"/>
  <c r="Q87" i="1"/>
  <c r="X86" i="1"/>
  <c r="AA85" i="1"/>
  <c r="AB87" i="1"/>
  <c r="AF85" i="1"/>
  <c r="D85" i="1"/>
  <c r="O84" i="1"/>
  <c r="J10" i="1"/>
  <c r="N86" i="1"/>
  <c r="N85" i="1"/>
  <c r="R83" i="1"/>
  <c r="S85" i="1"/>
  <c r="V84" i="1"/>
  <c r="AE83" i="1"/>
  <c r="N84" i="1"/>
  <c r="H87" i="1"/>
  <c r="H83" i="1"/>
  <c r="G86" i="1"/>
  <c r="G87" i="1"/>
  <c r="G83" i="1"/>
  <c r="F85" i="1"/>
  <c r="O87" i="1"/>
  <c r="O83" i="1"/>
  <c r="S86" i="1"/>
  <c r="S87" i="1"/>
  <c r="S83" i="1"/>
  <c r="T87" i="1"/>
  <c r="T83" i="1"/>
  <c r="Q86" i="1"/>
  <c r="Y86" i="1"/>
  <c r="Y85" i="1"/>
  <c r="W84" i="1"/>
  <c r="X85" i="1"/>
  <c r="V85" i="1"/>
  <c r="AA87" i="1"/>
  <c r="AA83" i="1"/>
  <c r="AC86" i="1"/>
  <c r="AF86" i="1"/>
  <c r="AF87" i="1"/>
  <c r="AF83" i="1"/>
  <c r="AF10" i="1"/>
  <c r="X84" i="1"/>
  <c r="AB83" i="1"/>
  <c r="AC83" i="1"/>
  <c r="H86" i="1"/>
  <c r="E86" i="1"/>
  <c r="E85" i="1"/>
  <c r="D83" i="1"/>
  <c r="R86" i="1"/>
  <c r="R84" i="1"/>
  <c r="T86" i="1"/>
  <c r="Q84" i="1"/>
  <c r="Y87" i="1"/>
  <c r="Y83" i="1"/>
  <c r="W85" i="1"/>
  <c r="X83" i="1"/>
  <c r="V83" i="1"/>
  <c r="AB86" i="1"/>
  <c r="AB84" i="1"/>
  <c r="AC84" i="1"/>
  <c r="AE86" i="1"/>
  <c r="AE84" i="1"/>
  <c r="AH10" i="1"/>
  <c r="Q83" i="1"/>
  <c r="Y84" i="1"/>
  <c r="E83" i="1"/>
  <c r="G84" i="1"/>
  <c r="O86" i="1"/>
  <c r="R85" i="1"/>
  <c r="S84" i="1"/>
  <c r="T84" i="1"/>
  <c r="Q85" i="1"/>
  <c r="W86" i="1"/>
  <c r="W87" i="1"/>
  <c r="W83" i="1"/>
  <c r="V86" i="1"/>
  <c r="V87" i="1"/>
  <c r="AA84" i="1"/>
  <c r="AB85" i="1"/>
  <c r="AC85" i="1"/>
  <c r="AE85" i="1"/>
  <c r="AF84" i="1"/>
  <c r="AJ10" i="1"/>
  <c r="H10" i="1"/>
  <c r="Z10" i="1"/>
  <c r="X10" i="1"/>
  <c r="H84" i="1"/>
  <c r="E84" i="1"/>
  <c r="E87" i="1"/>
</calcChain>
</file>

<file path=xl/sharedStrings.xml><?xml version="1.0" encoding="utf-8"?>
<sst xmlns="http://schemas.openxmlformats.org/spreadsheetml/2006/main" count="412" uniqueCount="194">
  <si>
    <t>Summering budgetpropositioner och budgetmotioner 2023-2026</t>
  </si>
  <si>
    <t>Grön=Naturvård</t>
  </si>
  <si>
    <t>Lila=bistånd och internationellt samarbete</t>
  </si>
  <si>
    <t>Alla siffror på detta blad är uttryckta i tusentals kronor</t>
  </si>
  <si>
    <t>Blå=Klimat</t>
  </si>
  <si>
    <t>Gul=Övrigt</t>
  </si>
  <si>
    <t>Rosa=Myndigheter</t>
  </si>
  <si>
    <t>(Januariavtal?)</t>
  </si>
  <si>
    <t>(Januariavtal)</t>
  </si>
  <si>
    <t>(Janauariavtal)</t>
  </si>
  <si>
    <t>BP18</t>
  </si>
  <si>
    <t>C skillnad</t>
  </si>
  <si>
    <t>C</t>
  </si>
  <si>
    <t>L skillnad</t>
  </si>
  <si>
    <t>L</t>
  </si>
  <si>
    <t>KD skillnad</t>
  </si>
  <si>
    <t>KD</t>
  </si>
  <si>
    <t>M skillnad</t>
  </si>
  <si>
    <t>M</t>
  </si>
  <si>
    <t>SD skillnad</t>
  </si>
  <si>
    <t>SD</t>
  </si>
  <si>
    <t>BP19</t>
  </si>
  <si>
    <t>M/KD skillnad</t>
  </si>
  <si>
    <t xml:space="preserve">M/KD </t>
  </si>
  <si>
    <t>BP20</t>
  </si>
  <si>
    <t>V skillnad</t>
  </si>
  <si>
    <t>V</t>
  </si>
  <si>
    <t>BP21</t>
  </si>
  <si>
    <t>BP22</t>
  </si>
  <si>
    <t>M/KD/SD skillnad</t>
  </si>
  <si>
    <t>M/KD/SD</t>
  </si>
  <si>
    <t>Budget 2022</t>
  </si>
  <si>
    <t>BP23</t>
  </si>
  <si>
    <t>S skillnad</t>
  </si>
  <si>
    <t>S</t>
  </si>
  <si>
    <t>MP skillnad</t>
  </si>
  <si>
    <t>MP</t>
  </si>
  <si>
    <t>BP24</t>
  </si>
  <si>
    <t>BP25</t>
  </si>
  <si>
    <t>BP26</t>
  </si>
  <si>
    <t>UO20 Allmän miljö- och naturvård</t>
  </si>
  <si>
    <t>Anslag</t>
  </si>
  <si>
    <t>Naturvårdsverket</t>
  </si>
  <si>
    <t>Miljöövervakning m.m.</t>
  </si>
  <si>
    <t>Åtgärder för värdefull natur</t>
  </si>
  <si>
    <t>Sanering och återställning av förorenade områden</t>
  </si>
  <si>
    <t>Miljöforskning</t>
  </si>
  <si>
    <t>Kemikalieinspektionen</t>
  </si>
  <si>
    <t>Avgifter till Internationella organisationer</t>
  </si>
  <si>
    <t>Klimatbonus</t>
  </si>
  <si>
    <t>Åtgärder för minskade kväveutsläpp till luft i jordbrukssektorn (8)</t>
  </si>
  <si>
    <t>Sveriges meteorologiska och hydrologiska institut</t>
  </si>
  <si>
    <t>Klimatanpassning</t>
  </si>
  <si>
    <t>Åtgärder för havs- och vattenmiljö</t>
  </si>
  <si>
    <t>Insatser för internationella klimatinvesteringar</t>
  </si>
  <si>
    <t>Internationellt miljösamarbete</t>
  </si>
  <si>
    <t>Skydd av värdefull natur</t>
  </si>
  <si>
    <t>Havs- och vattenmyndigheten</t>
  </si>
  <si>
    <t>Klimatinvesteringar</t>
  </si>
  <si>
    <t>Elbusspremie 2019, Klimatpremier 2020, 2021</t>
  </si>
  <si>
    <t xml:space="preserve">Investeringsstöd för gröna städer, Stöd för gröna och trygga samhällen </t>
  </si>
  <si>
    <t>Elfordonspremie (elcykelpremie 2018)</t>
  </si>
  <si>
    <t>Industriklivet</t>
  </si>
  <si>
    <t>Åtgärder för ras- och skredsäkring längs Göta älv</t>
  </si>
  <si>
    <t>Driftstöd för bio-CCS</t>
  </si>
  <si>
    <t>Kompetenslyft för klimatomställningen</t>
  </si>
  <si>
    <t>Åtgärder inom ramen för den sociala klimatfonden (21)</t>
  </si>
  <si>
    <t>Forskningsrådet för miljö, areella näringar och samhällsbyggande</t>
  </si>
  <si>
    <t>Forskningsrådet för miljö, areella näringar och samhällsbyggande: Forskning</t>
  </si>
  <si>
    <t>Nya anslag</t>
  </si>
  <si>
    <t>M/KD teknikneutral laddinfrastruktur</t>
  </si>
  <si>
    <t> </t>
  </si>
  <si>
    <t>Nationella klimatinvesteringar</t>
  </si>
  <si>
    <t>Innovativ miljöteknik</t>
  </si>
  <si>
    <t>Åtgärder mot plast i haven</t>
  </si>
  <si>
    <t>Laddinfrastruktur</t>
  </si>
  <si>
    <t>Viltförvaltningsmyndighet</t>
  </si>
  <si>
    <t>Miljölastbilspremie</t>
  </si>
  <si>
    <t>Drivmedelsbonus</t>
  </si>
  <si>
    <t>Kretsloppspremie för biogas</t>
  </si>
  <si>
    <t>Åtgärder för den biobaserade ekonomin</t>
  </si>
  <si>
    <t>Bioekonomistrategi</t>
  </si>
  <si>
    <t>CCS-strategi</t>
  </si>
  <si>
    <t>Arbete för Östersjön</t>
  </si>
  <si>
    <t>Stöd till biojetproduktion och elektrifiering</t>
  </si>
  <si>
    <t>Produktion av vätgas</t>
  </si>
  <si>
    <t>Utveckling av tekniker för infångning och lagring av CO2</t>
  </si>
  <si>
    <t>Snabbprövning klimatomställning industrier</t>
  </si>
  <si>
    <t xml:space="preserve">Klimatbistånd </t>
  </si>
  <si>
    <t>Utsläppsbroms</t>
  </si>
  <si>
    <t>Innovativ teknik för miljö och klimat</t>
  </si>
  <si>
    <t>Strandstädning</t>
  </si>
  <si>
    <t>Klimatanpassade och gröna städer</t>
  </si>
  <si>
    <t>Laddinfrastruktur elfordon</t>
  </si>
  <si>
    <t>Förädlingsprojekt Alm och Ask</t>
  </si>
  <si>
    <t>Strukturkalkning</t>
  </si>
  <si>
    <t>Gröna klimatfonden</t>
  </si>
  <si>
    <t>Skrotningspremie</t>
  </si>
  <si>
    <t>Utbyggd laddinfrastruktur</t>
  </si>
  <si>
    <t>Grönt bränslestöd</t>
  </si>
  <si>
    <t>Investeringsstöd för produktion av förnybara drivmedel samt laddinfrastruktur</t>
  </si>
  <si>
    <t xml:space="preserve"> </t>
  </si>
  <si>
    <t>Klimatstöd för ett fossilfritt Sverige</t>
  </si>
  <si>
    <t>Moderna och hållbara städer</t>
  </si>
  <si>
    <t>Viltmyndighet</t>
  </si>
  <si>
    <t>Förberedelser för lagring av koldioxid i Sverige</t>
  </si>
  <si>
    <t>Centrum för genetik i naturens tjänst</t>
  </si>
  <si>
    <t>Effektiv utsläppsbroms</t>
  </si>
  <si>
    <t>Biogasstöd</t>
  </si>
  <si>
    <t>Kluster:</t>
  </si>
  <si>
    <t>Investeringsstöd för produktion av förnybara drivmedel samt laddinfrastruktur V</t>
  </si>
  <si>
    <t>Forskning för klimatomställning V</t>
  </si>
  <si>
    <t>BP</t>
  </si>
  <si>
    <t>M/KD</t>
  </si>
  <si>
    <t>BP*</t>
  </si>
  <si>
    <t>Naturvård</t>
  </si>
  <si>
    <t>Statligt stöd för PFAS‑rening V</t>
  </si>
  <si>
    <t>Klimat</t>
  </si>
  <si>
    <t>Inför bonus för folkelbilar V</t>
  </si>
  <si>
    <t>Bistånd &amp; Internationellt samarbete</t>
  </si>
  <si>
    <t>Skydda de fjällnära skogarna V</t>
  </si>
  <si>
    <t>Myndigheter</t>
  </si>
  <si>
    <t>Regionala medborgarråd för klimatet V</t>
  </si>
  <si>
    <t>Övrigt</t>
  </si>
  <si>
    <t>99:1 Biopremie C</t>
  </si>
  <si>
    <t>Skrotbåtspremie C</t>
  </si>
  <si>
    <t>Differentierad elbilsbonus MP</t>
  </si>
  <si>
    <t xml:space="preserve">Klimatsäkring mot ras, skred, erosion och översvämning i nationella riskområden… </t>
  </si>
  <si>
    <t>Bonus för att konvertera en fossilbil till el- eller biogasdrift</t>
  </si>
  <si>
    <t>Transportpeng</t>
  </si>
  <si>
    <t>Storskaliga klimatanpassningsåtgärder</t>
  </si>
  <si>
    <t>Återvinningsklivet</t>
  </si>
  <si>
    <t>Havs- och vattenmiljöforskning</t>
  </si>
  <si>
    <t>Klimatavtal för skogsägare</t>
  </si>
  <si>
    <t>Total</t>
  </si>
  <si>
    <t>Restaureringsmiljard</t>
  </si>
  <si>
    <t>Cirkulär ekonomi mp</t>
  </si>
  <si>
    <t xml:space="preserve">stöd till gröna och trygga samhällen </t>
  </si>
  <si>
    <t>Klimatskyddsavtal</t>
  </si>
  <si>
    <t>Leasingbonus</t>
  </si>
  <si>
    <t>Miljöbonus husbilar</t>
  </si>
  <si>
    <t>Lokalt havs- och vattenvårdsarbete</t>
  </si>
  <si>
    <t>Källor:</t>
  </si>
  <si>
    <t>Ospecificerad</t>
  </si>
  <si>
    <t>V: https://www.riksdagen.se/sv/dokument-lagar/dokument/motion/rod-politik-for-en-gron-omstallning_H9023278</t>
  </si>
  <si>
    <t>C: https://www.riksdagen.se/sv/dokument-lagar/dokument/motion/centerpartiets-budgetmotion-2022_H9024121</t>
  </si>
  <si>
    <t>L: https://www.riksdagen.se/sv/dokument-lagar/dokument/motion/ny-start-for-sverige--liberalernas-budgetmotion_H9024181</t>
  </si>
  <si>
    <t>KD: https://www.riksdagen.se/sv/dokument-lagar/dokument/motion/hela-sverige-ska-fungera---kristdemokraternas_H9024221</t>
  </si>
  <si>
    <t>KD UO20: https://www.riksdagen.se/sv/dokument-lagar/dokument/motion/utgiftsomrade-20-allman-miljo--och-naturvard-_H9023881</t>
  </si>
  <si>
    <t>M: https://www.riksdagen.se/sv/dokument-lagar/dokument/motion/okad-trygghet-och-fler-som-arbetar---moderaternas_H9024040</t>
  </si>
  <si>
    <t>Beslutad budget</t>
  </si>
  <si>
    <t>SD: https://riksdagen.se/sv/dokument-lagar/dokument/motion/nu-ar-det-dags-for-sverige--sverigedemokraternas_H9023938</t>
  </si>
  <si>
    <t>Miljö</t>
  </si>
  <si>
    <t>M/KD/SD: https://data.riksdagen.se/fil/994186E7-FE3B-4A07-B7FA-6BA4A0056025 s. 84</t>
  </si>
  <si>
    <t>M/KD/SD: https://www.riksdagen.se/sv/dokument-lagar/arende/betankande/utgiftsomrade-20-allman-miljo--och-naturvard_H901MJU1</t>
  </si>
  <si>
    <t>Okänd</t>
  </si>
  <si>
    <t>Forskning</t>
  </si>
  <si>
    <t>S: https://data.riksdagen.se/fil/27C3486F-3C65-459C-8740-9267AA87C344</t>
  </si>
  <si>
    <t>C: https://www.riksdagen.se/sv/dokument-och-lagar/dokument/motion/jobben-klimatet-och-hela-landet-centerpartiets_ha022180/</t>
  </si>
  <si>
    <t>V: https://view.officeapps.live.com/op/view.aspx?src=https%3A%2F%2Fdata.riksdagen.se%2Ffil%2F861B4FAB-414E-42A0-8C4C-E32CA7266277&amp;wdOrigin=BROWSELINK</t>
  </si>
  <si>
    <t>MP: https://data.riksdagen.se/fil/B34DB875-7A81-462C-92C0-67678D9CCA59</t>
  </si>
  <si>
    <t>S: https://www.riksdagen.se/sv/dokument-och-lagar/dokument/motion/sammanhallning-i-en-svar-tid_hb022654/html/#_Toc149120071</t>
  </si>
  <si>
    <t>V: https://view.officeapps.live.com/op/view.aspx?src=https%3A%2F%2Fdata.riksdagen.se%2Ffil%2F7493E184-5825-4DDF-9163-F0F7AC957866&amp;wdOrigin=BROWSELINK</t>
  </si>
  <si>
    <t>C: https://www.riksdagen.se/sv/dokument-och-lagar/dokument/motion/centerpartiets-budgetmotion-2024_hb022733/</t>
  </si>
  <si>
    <t>MP: https://www.riksdagen.se/sv/dokument-och-lagar/dokument/motion/utgiftsomrade-20-klimat-miljo-och-natur_hb022671/html/</t>
  </si>
  <si>
    <t>S: https://data.riksdagen.se/fil/BFEF120C-4ADE-4888-A8D8-753885AB18C7</t>
  </si>
  <si>
    <t>V: https://view.officeapps.live.com/op/view.aspx?src=https%3A%2F%2Fdata.riksdagen.se%2Ffil%2FDD8196B6-5566-4D63-8C3D-CA771E2C0919&amp;wdOrigin=BROWSELINK</t>
  </si>
  <si>
    <t>C: https://data.riksdagen.se/fil/62496888-40E7-451D-AA9B-F1A47A7C56CD</t>
  </si>
  <si>
    <t>MP: https://www.riksdagen.se/sv/dokument-och-lagar/dokument/motion/budget-for-en-rattvis-omstallning-miljopartiets_hc023220/html/</t>
  </si>
  <si>
    <t>S: https://www.riksdagen.se/sv/dokument-och-lagar/dokument/motion/ny-riktning-for-sverige_hd023551/</t>
  </si>
  <si>
    <t>V: https://data.riksdagen.se/fil/F2EB5DE6-AEF6-4432-A144-F1442E33B217</t>
  </si>
  <si>
    <t>C: https://www.riksdagen.se/sv/dokument-lagar/dokument/motion/nytt-ledarskap-for-sverige_H5023716</t>
  </si>
  <si>
    <t>L: https://www.riksdagen.se/sv/dokument-lagar/dokument/motion/en-budget-som-haller-ihop-sverige--liberalernas_H5023752</t>
  </si>
  <si>
    <t>KD: https://www.riksdagen.se/sv/dokument-lagar/dokument/motion/utgiftsomrade-20-allman-miljo--och-naturvard_H5023791</t>
  </si>
  <si>
    <t>M: https://www.riksdagen.se/sv/dokument-lagar/dokument/motion/vi-tror-pa-sverige--moderaternas-budgetmotion_H5023681</t>
  </si>
  <si>
    <t>M UO20: https://www.riksdagen.se/sv/dokument-lagar/dokument/motion/utgiftsomrade-20-allman-miljo--och-naturvard_H5023863</t>
  </si>
  <si>
    <t>SD: https://www.riksdagen.se/sv/dokument-lagar/dokument/motion/budgetpropositionen-for-2018_H5022487</t>
  </si>
  <si>
    <t>SD: https://sd.se/wp-content/uploads/2018/11/Budgetmotion-2019.pdf</t>
  </si>
  <si>
    <t>M/KD: https://data.riksdagen.se/fil/66376F9F-66F7-48B3-854C-AD427B72431C s.104-105</t>
  </si>
  <si>
    <t>M: https://data.riksdagen.se/fil/30D4EE06-09A4-4F69-9D4B-77B5937382CA s. 75</t>
  </si>
  <si>
    <t>KD: https://data.riksdagen.se/fil/C38358F3-B393-44E5-B7C9-4EDEBA5E52DC</t>
  </si>
  <si>
    <t xml:space="preserve">L: https://www.riksdagen.se/sv/dokument-lagar/dokument/motion/liberalernas-budgetmotion-2019_H6022988 </t>
  </si>
  <si>
    <t>C: https://data.riksdagen.se/fil/9E64BA23-3094-432C-8D11-EDC9F71FE9B1</t>
  </si>
  <si>
    <t>V: https://data.riksdagen.se/fil/179886C0-A754-4795-AA62-EF43259C5948</t>
  </si>
  <si>
    <t>KD: https://www.riksdagen.se/sv/dokument-lagar/dokument/motion/kristdemokraternas-budgetmotion-for-2020-ett_H7023341</t>
  </si>
  <si>
    <t>M: https://www.riksdagen.se/sv/dokument-lagar/dokument/motion/ateruppratta-samhallskontraktet--en-budget-for_H7023060</t>
  </si>
  <si>
    <t>M UO20: https://www.riksdagen.se/sv/dokument-lagar/dokument/motion/utgiftsomrade-20-allman-miljo--och-naturvard-_H7023296</t>
  </si>
  <si>
    <t>SD: https://www.riksdagen.se/sv/dokument-lagar/dokument/motion/vi-tryggar-valfarden---sverigedemokraternas_H7022682</t>
  </si>
  <si>
    <t>V: https://www.riksdagen.se/sv/dokument-lagar/dokument/motion/vagen-ut-ur-krisen--en-plan-for-jamlikhet-och_H8023170</t>
  </si>
  <si>
    <t>KD: https://www.riksdagen.se/sv/dokument-lagar/dokument/motion/kristdemokraternas-budgetmotion-for-2021-_H8023530</t>
  </si>
  <si>
    <t>KD UO20: https://www.riksdagen.se/sv/dokument-lagar/dokument/motion/utgiftsomrade-20-allman-miljo--och-naturvard_H8022807</t>
  </si>
  <si>
    <t>M: https://www.riksdagen.se/sv/dokument-lagar/dokument/motion/knack-arbetslosheten-och-bekampa-kriminaliteten-_H8023422</t>
  </si>
  <si>
    <t>SD: https://www.riksdagen.se/sv/dokument-lagar/dokument/motion/investera-i-sverige--sverigedemokraternas_H8023128</t>
  </si>
  <si>
    <t>C: https://www.riksdagen.se/sv/dokument-och-lagar/dokument/motion/en-budget-for-framtiden-fler-jobb-och-lagre_hd023811/html/#_Toc214369563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</si>
</sst>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name val="Arial"/>
      <family val="2"/>
    </font>
    <font>
      <b/>
      <sz val="8"/>
      <name val="Arial"/>
    </font>
    <font>
      <sz val="8"/>
      <name val="Arial"/>
    </font>
    <font>
      <sz val="14"/>
      <color rgb="FF000000"/>
      <name val="Times New Roman"/>
      <family val="1"/>
    </font>
    <font>
      <sz val="8"/>
      <color theme="1"/>
      <name val="Segoe UI"/>
      <family val="2"/>
    </font>
    <font>
      <sz val="11"/>
      <color theme="1"/>
      <name val="Segoe UI"/>
      <family val="2"/>
    </font>
    <font>
      <b/>
      <sz val="16"/>
      <color theme="1"/>
      <name val="Roboto_PRINT"/>
    </font>
    <font>
      <sz val="11"/>
      <color theme="1"/>
      <name val="Roboto_PRINT"/>
    </font>
    <font>
      <b/>
      <sz val="18"/>
      <color theme="1"/>
      <name val="Roboto_PRINT"/>
    </font>
    <font>
      <b/>
      <sz val="11"/>
      <color theme="1"/>
      <name val="Roboto_PRINT"/>
    </font>
    <font>
      <b/>
      <sz val="20"/>
      <color theme="1"/>
      <name val="Roboto_PRINT"/>
    </font>
    <font>
      <b/>
      <sz val="14"/>
      <color theme="1"/>
      <name val="Roboto_PRINT"/>
    </font>
    <font>
      <sz val="10"/>
      <color theme="1"/>
      <name val="Roboto_PRINT"/>
    </font>
    <font>
      <b/>
      <sz val="10"/>
      <color theme="1"/>
      <name val="Roboto_PRINT"/>
    </font>
    <font>
      <b/>
      <sz val="10"/>
      <name val="Roboto_PRINT"/>
    </font>
    <font>
      <sz val="10"/>
      <color rgb="FF000000"/>
      <name val="Roboto_PRINT"/>
    </font>
    <font>
      <sz val="10"/>
      <name val="Roboto_PRINT"/>
    </font>
    <font>
      <i/>
      <sz val="10"/>
      <color theme="1"/>
      <name val="Roboto_PRINT"/>
    </font>
    <font>
      <b/>
      <sz val="12"/>
      <color theme="1"/>
      <name val="Roboto_PRINT"/>
    </font>
    <font>
      <sz val="12"/>
      <color theme="1"/>
      <name val="Roboto_PRINT"/>
    </font>
  </fonts>
  <fills count="15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/>
      <right/>
      <top/>
      <bottom style="thin">
        <color rgb="FF000000"/>
      </bottom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/>
      <right style="medium">
        <color rgb="FFE6E6E6"/>
      </right>
      <top style="medium">
        <color rgb="FFE6E6E6"/>
      </top>
      <bottom style="medium">
        <color rgb="FFE6E6E6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0" fillId="4" borderId="0" xfId="0" applyFill="1"/>
    <xf numFmtId="0" fontId="0" fillId="6" borderId="0" xfId="0" applyFill="1"/>
    <xf numFmtId="0" fontId="0" fillId="7" borderId="0" xfId="0" applyFill="1"/>
    <xf numFmtId="0" fontId="3" fillId="4" borderId="2" xfId="0" applyFont="1" applyFill="1" applyBorder="1"/>
    <xf numFmtId="0" fontId="3" fillId="6" borderId="2" xfId="0" applyFont="1" applyFill="1" applyBorder="1"/>
    <xf numFmtId="0" fontId="0" fillId="8" borderId="0" xfId="0" applyFill="1"/>
    <xf numFmtId="0" fontId="3" fillId="7" borderId="2" xfId="0" applyFont="1" applyFill="1" applyBorder="1"/>
    <xf numFmtId="0" fontId="3" fillId="7" borderId="0" xfId="0" applyFont="1" applyFill="1" applyAlignment="1">
      <alignment vertical="center" wrapText="1"/>
    </xf>
    <xf numFmtId="0" fontId="0" fillId="11" borderId="0" xfId="0" applyFill="1"/>
    <xf numFmtId="0" fontId="7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right" vertical="center" wrapText="1"/>
    </xf>
    <xf numFmtId="20" fontId="9" fillId="0" borderId="4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/>
    <xf numFmtId="0" fontId="11" fillId="0" borderId="0" xfId="0" applyFont="1"/>
    <xf numFmtId="0" fontId="11" fillId="4" borderId="0" xfId="0" applyFont="1" applyFill="1"/>
    <xf numFmtId="0" fontId="11" fillId="8" borderId="0" xfId="0" applyFont="1" applyFill="1"/>
    <xf numFmtId="0" fontId="11" fillId="12" borderId="0" xfId="0" applyFont="1" applyFill="1"/>
    <xf numFmtId="0" fontId="13" fillId="0" borderId="0" xfId="0" applyFont="1"/>
    <xf numFmtId="3" fontId="13" fillId="0" borderId="0" xfId="0" applyNumberFormat="1" applyFont="1"/>
    <xf numFmtId="1" fontId="13" fillId="0" borderId="0" xfId="0" applyNumberFormat="1" applyFont="1"/>
    <xf numFmtId="3" fontId="11" fillId="0" borderId="0" xfId="0" applyNumberFormat="1" applyFont="1"/>
    <xf numFmtId="1" fontId="11" fillId="0" borderId="0" xfId="0" applyNumberFormat="1" applyFont="1"/>
    <xf numFmtId="3" fontId="11" fillId="0" borderId="0" xfId="0" applyNumberFormat="1" applyFont="1" applyAlignment="1">
      <alignment horizontal="right" vertical="center"/>
    </xf>
    <xf numFmtId="0" fontId="11" fillId="13" borderId="0" xfId="0" applyFont="1" applyFill="1"/>
    <xf numFmtId="3" fontId="12" fillId="0" borderId="0" xfId="0" applyNumberFormat="1" applyFont="1"/>
    <xf numFmtId="0" fontId="14" fillId="0" borderId="0" xfId="0" applyFont="1"/>
    <xf numFmtId="3" fontId="13" fillId="4" borderId="0" xfId="0" applyNumberFormat="1" applyFont="1" applyFill="1"/>
    <xf numFmtId="3" fontId="13" fillId="7" borderId="0" xfId="0" applyNumberFormat="1" applyFont="1" applyFill="1"/>
    <xf numFmtId="3" fontId="13" fillId="8" borderId="0" xfId="0" applyNumberFormat="1" applyFont="1" applyFill="1"/>
    <xf numFmtId="3" fontId="13" fillId="10" borderId="0" xfId="0" applyNumberFormat="1" applyFont="1" applyFill="1"/>
    <xf numFmtId="3" fontId="13" fillId="6" borderId="0" xfId="0" applyNumberFormat="1" applyFont="1" applyFill="1"/>
    <xf numFmtId="3" fontId="11" fillId="4" borderId="0" xfId="0" applyNumberFormat="1" applyFont="1" applyFill="1"/>
    <xf numFmtId="3" fontId="11" fillId="7" borderId="0" xfId="0" applyNumberFormat="1" applyFont="1" applyFill="1"/>
    <xf numFmtId="3" fontId="11" fillId="5" borderId="0" xfId="0" applyNumberFormat="1" applyFont="1" applyFill="1"/>
    <xf numFmtId="3" fontId="11" fillId="8" borderId="0" xfId="0" applyNumberFormat="1" applyFont="1" applyFill="1"/>
    <xf numFmtId="3" fontId="13" fillId="0" borderId="0" xfId="0" applyNumberFormat="1" applyFont="1" applyAlignment="1">
      <alignment horizontal="left" vertical="center"/>
    </xf>
    <xf numFmtId="3" fontId="11" fillId="10" borderId="0" xfId="0" applyNumberFormat="1" applyFont="1" applyFill="1"/>
    <xf numFmtId="3" fontId="11" fillId="13" borderId="0" xfId="0" applyNumberFormat="1" applyFont="1" applyFill="1"/>
    <xf numFmtId="0" fontId="16" fillId="0" borderId="0" xfId="0" applyFont="1"/>
    <xf numFmtId="0" fontId="16" fillId="7" borderId="0" xfId="0" applyFont="1" applyFill="1"/>
    <xf numFmtId="0" fontId="16" fillId="6" borderId="0" xfId="0" applyFont="1" applyFill="1"/>
    <xf numFmtId="0" fontId="16" fillId="4" borderId="0" xfId="0" applyFont="1" applyFill="1"/>
    <xf numFmtId="0" fontId="16" fillId="9" borderId="0" xfId="0" applyFont="1" applyFill="1"/>
    <xf numFmtId="0" fontId="17" fillId="0" borderId="0" xfId="0" applyFont="1"/>
    <xf numFmtId="0" fontId="16" fillId="8" borderId="0" xfId="0" applyFont="1" applyFill="1"/>
    <xf numFmtId="3" fontId="17" fillId="0" borderId="0" xfId="0" applyNumberFormat="1" applyFont="1"/>
    <xf numFmtId="1" fontId="17" fillId="0" borderId="0" xfId="0" applyNumberFormat="1" applyFont="1"/>
    <xf numFmtId="3" fontId="16" fillId="0" borderId="0" xfId="0" applyNumberFormat="1" applyFont="1"/>
    <xf numFmtId="1" fontId="16" fillId="0" borderId="0" xfId="0" applyNumberFormat="1" applyFont="1"/>
    <xf numFmtId="0" fontId="18" fillId="0" borderId="0" xfId="0" applyFont="1" applyAlignment="1">
      <alignment horizontal="left" wrapText="1"/>
    </xf>
    <xf numFmtId="3" fontId="16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0" fontId="17" fillId="0" borderId="2" xfId="0" applyFont="1" applyBorder="1"/>
    <xf numFmtId="3" fontId="19" fillId="0" borderId="0" xfId="0" applyNumberFormat="1" applyFont="1"/>
    <xf numFmtId="1" fontId="19" fillId="3" borderId="2" xfId="0" applyNumberFormat="1" applyFont="1" applyFill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1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1" fontId="16" fillId="0" borderId="0" xfId="0" applyNumberFormat="1" applyFont="1" applyAlignment="1">
      <alignment horizontal="right" vertical="center" wrapText="1"/>
    </xf>
    <xf numFmtId="3" fontId="16" fillId="0" borderId="4" xfId="0" applyNumberFormat="1" applyFont="1" applyBorder="1" applyAlignment="1">
      <alignment horizontal="right" vertical="center" wrapText="1"/>
    </xf>
    <xf numFmtId="3" fontId="20" fillId="0" borderId="0" xfId="0" applyNumberFormat="1" applyFont="1" applyAlignment="1">
      <alignment horizontal="left" wrapText="1"/>
    </xf>
    <xf numFmtId="3" fontId="20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right" vertical="center" wrapText="1"/>
    </xf>
    <xf numFmtId="3" fontId="16" fillId="0" borderId="4" xfId="0" applyNumberFormat="1" applyFont="1" applyBorder="1" applyAlignment="1">
      <alignment vertical="center" wrapText="1"/>
    </xf>
    <xf numFmtId="0" fontId="20" fillId="7" borderId="3" xfId="0" applyFont="1" applyFill="1" applyBorder="1" applyAlignment="1">
      <alignment horizontal="left" wrapText="1"/>
    </xf>
    <xf numFmtId="1" fontId="19" fillId="0" borderId="0" xfId="0" applyNumberFormat="1" applyFont="1"/>
    <xf numFmtId="3" fontId="16" fillId="0" borderId="2" xfId="0" applyNumberFormat="1" applyFont="1" applyBorder="1" applyAlignment="1">
      <alignment horizontal="right" vertical="center"/>
    </xf>
    <xf numFmtId="0" fontId="16" fillId="13" borderId="0" xfId="0" applyFont="1" applyFill="1"/>
    <xf numFmtId="0" fontId="19" fillId="3" borderId="2" xfId="0" applyFont="1" applyFill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9" fillId="6" borderId="2" xfId="0" applyFont="1" applyFill="1" applyBorder="1"/>
    <xf numFmtId="0" fontId="19" fillId="4" borderId="2" xfId="0" applyFont="1" applyFill="1" applyBorder="1"/>
    <xf numFmtId="0" fontId="19" fillId="7" borderId="2" xfId="0" applyFont="1" applyFill="1" applyBorder="1"/>
    <xf numFmtId="0" fontId="19" fillId="3" borderId="2" xfId="0" applyFont="1" applyFill="1" applyBorder="1"/>
    <xf numFmtId="0" fontId="19" fillId="7" borderId="0" xfId="0" applyFont="1" applyFill="1" applyAlignment="1">
      <alignment vertical="center" wrapText="1"/>
    </xf>
    <xf numFmtId="3" fontId="16" fillId="0" borderId="1" xfId="0" applyNumberFormat="1" applyFont="1" applyBorder="1"/>
    <xf numFmtId="0" fontId="16" fillId="11" borderId="0" xfId="0" applyFont="1" applyFill="1"/>
    <xf numFmtId="0" fontId="16" fillId="7" borderId="4" xfId="0" applyFont="1" applyFill="1" applyBorder="1" applyAlignment="1">
      <alignment vertical="center" wrapText="1"/>
    </xf>
    <xf numFmtId="0" fontId="16" fillId="13" borderId="4" xfId="0" applyFont="1" applyFill="1" applyBorder="1" applyAlignment="1">
      <alignment vertical="center" wrapText="1"/>
    </xf>
    <xf numFmtId="0" fontId="16" fillId="6" borderId="4" xfId="0" applyFont="1" applyFill="1" applyBorder="1" applyAlignment="1">
      <alignment vertical="center" wrapText="1"/>
    </xf>
    <xf numFmtId="3" fontId="17" fillId="4" borderId="0" xfId="0" applyNumberFormat="1" applyFont="1" applyFill="1"/>
    <xf numFmtId="0" fontId="16" fillId="4" borderId="4" xfId="0" applyFont="1" applyFill="1" applyBorder="1" applyAlignment="1">
      <alignment vertical="center" wrapText="1"/>
    </xf>
    <xf numFmtId="3" fontId="17" fillId="7" borderId="0" xfId="0" applyNumberFormat="1" applyFont="1" applyFill="1"/>
    <xf numFmtId="0" fontId="16" fillId="7" borderId="0" xfId="0" applyFont="1" applyFill="1" applyAlignment="1">
      <alignment vertical="center" wrapText="1"/>
    </xf>
    <xf numFmtId="3" fontId="17" fillId="8" borderId="0" xfId="0" applyNumberFormat="1" applyFont="1" applyFill="1"/>
    <xf numFmtId="0" fontId="16" fillId="4" borderId="0" xfId="0" applyFont="1" applyFill="1" applyAlignment="1">
      <alignment vertical="center" wrapText="1"/>
    </xf>
    <xf numFmtId="3" fontId="17" fillId="10" borderId="0" xfId="0" applyNumberFormat="1" applyFont="1" applyFill="1"/>
    <xf numFmtId="3" fontId="17" fillId="6" borderId="0" xfId="0" applyNumberFormat="1" applyFont="1" applyFill="1"/>
    <xf numFmtId="0" fontId="17" fillId="4" borderId="0" xfId="0" applyFont="1" applyFill="1"/>
    <xf numFmtId="0" fontId="17" fillId="7" borderId="0" xfId="0" applyFont="1" applyFill="1"/>
    <xf numFmtId="0" fontId="16" fillId="6" borderId="0" xfId="0" applyFont="1" applyFill="1" applyAlignment="1">
      <alignment vertical="center" wrapText="1"/>
    </xf>
    <xf numFmtId="0" fontId="17" fillId="6" borderId="0" xfId="0" applyFont="1" applyFill="1"/>
    <xf numFmtId="0" fontId="19" fillId="0" borderId="0" xfId="0" applyFont="1"/>
    <xf numFmtId="3" fontId="8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 wrapText="1"/>
    </xf>
    <xf numFmtId="0" fontId="4" fillId="0" borderId="0" xfId="0" applyFont="1" applyAlignment="1">
      <alignment horizontal="left" wrapText="1"/>
    </xf>
    <xf numFmtId="3" fontId="4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3" fontId="6" fillId="0" borderId="0" xfId="0" applyNumberFormat="1" applyFont="1" applyAlignment="1">
      <alignment horizontal="right" wrapText="1"/>
    </xf>
    <xf numFmtId="0" fontId="15" fillId="0" borderId="0" xfId="0" applyFont="1"/>
    <xf numFmtId="0" fontId="20" fillId="0" borderId="0" xfId="0" applyFont="1"/>
    <xf numFmtId="0" fontId="11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8" fillId="0" borderId="0" xfId="0" applyFont="1" applyAlignment="1">
      <alignment horizontal="right" wrapText="1"/>
    </xf>
    <xf numFmtId="3" fontId="11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3" fontId="11" fillId="4" borderId="0" xfId="0" applyNumberFormat="1" applyFont="1" applyFill="1" applyAlignment="1">
      <alignment horizontal="right"/>
    </xf>
    <xf numFmtId="3" fontId="11" fillId="7" borderId="0" xfId="0" applyNumberFormat="1" applyFont="1" applyFill="1" applyAlignment="1">
      <alignment horizontal="right"/>
    </xf>
    <xf numFmtId="3" fontId="11" fillId="8" borderId="0" xfId="0" applyNumberFormat="1" applyFont="1" applyFill="1" applyAlignment="1">
      <alignment horizontal="right"/>
    </xf>
    <xf numFmtId="3" fontId="11" fillId="10" borderId="0" xfId="0" applyNumberFormat="1" applyFont="1" applyFill="1" applyAlignment="1">
      <alignment horizontal="right"/>
    </xf>
    <xf numFmtId="3" fontId="11" fillId="13" borderId="0" xfId="0" applyNumberFormat="1" applyFont="1" applyFill="1" applyAlignment="1">
      <alignment horizontal="right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2" fillId="14" borderId="0" xfId="0" applyFont="1" applyFill="1"/>
    <xf numFmtId="0" fontId="16" fillId="14" borderId="0" xfId="0" applyFont="1" applyFill="1"/>
    <xf numFmtId="0" fontId="17" fillId="14" borderId="0" xfId="0" applyFont="1" applyFill="1" applyAlignment="1">
      <alignment horizontal="center"/>
    </xf>
    <xf numFmtId="3" fontId="17" fillId="14" borderId="0" xfId="0" applyNumberFormat="1" applyFont="1" applyFill="1"/>
    <xf numFmtId="3" fontId="16" fillId="14" borderId="0" xfId="0" applyNumberFormat="1" applyFont="1" applyFill="1"/>
    <xf numFmtId="3" fontId="18" fillId="14" borderId="0" xfId="0" applyNumberFormat="1" applyFont="1" applyFill="1" applyAlignment="1">
      <alignment horizontal="right" wrapText="1"/>
    </xf>
    <xf numFmtId="3" fontId="20" fillId="14" borderId="0" xfId="0" applyNumberFormat="1" applyFont="1" applyFill="1" applyAlignment="1">
      <alignment horizontal="right" wrapText="1"/>
    </xf>
    <xf numFmtId="0" fontId="17" fillId="1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/>
              <a:t>Allmän miljö- och naturvård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'Jämförelse Utgiftsområde 20'!$B$83</c:f>
              <c:strCache>
                <c:ptCount val="1"/>
                <c:pt idx="0">
                  <c:v>Naturvård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20'!$C$81:$AG$82</c:f>
            </c:multiLvlStrRef>
          </c:cat>
          <c:val>
            <c:numRef>
              <c:f>'Jämförelse Utgiftsområde 20'!$C$83:$AG$83</c:f>
            </c:numRef>
          </c:val>
          <c:extLst>
            <c:ext xmlns:c16="http://schemas.microsoft.com/office/drawing/2014/chart" uri="{C3380CC4-5D6E-409C-BE32-E72D297353CC}">
              <c16:uniqueId val="{00000000-CEA1-4B80-BCF8-A3729A3AE178}"/>
            </c:ext>
          </c:extLst>
        </c:ser>
        <c:ser>
          <c:idx val="1"/>
          <c:order val="1"/>
          <c:tx>
            <c:strRef>
              <c:f>'Jämförelse Utgiftsområde 20'!$B$84</c:f>
              <c:strCache>
                <c:ptCount val="1"/>
                <c:pt idx="0">
                  <c:v>Klimat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20'!$C$81:$AG$82</c:f>
            </c:multiLvlStrRef>
          </c:cat>
          <c:val>
            <c:numRef>
              <c:f>'Jämförelse Utgiftsområde 20'!$C$84:$AG$84</c:f>
            </c:numRef>
          </c:val>
          <c:extLst>
            <c:ext xmlns:c16="http://schemas.microsoft.com/office/drawing/2014/chart" uri="{C3380CC4-5D6E-409C-BE32-E72D297353CC}">
              <c16:uniqueId val="{00000001-CEA1-4B80-BCF8-A3729A3AE178}"/>
            </c:ext>
          </c:extLst>
        </c:ser>
        <c:ser>
          <c:idx val="2"/>
          <c:order val="2"/>
          <c:tx>
            <c:strRef>
              <c:f>'Jämförelse Utgiftsområde 20'!$B$85</c:f>
              <c:strCache>
                <c:ptCount val="1"/>
                <c:pt idx="0">
                  <c:v>Bistånd &amp; Internationellt samarbete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20'!$C$81:$AG$82</c:f>
            </c:multiLvlStrRef>
          </c:cat>
          <c:val>
            <c:numRef>
              <c:f>'Jämförelse Utgiftsområde 20'!$C$85:$AG$85</c:f>
            </c:numRef>
          </c:val>
          <c:extLst>
            <c:ext xmlns:c16="http://schemas.microsoft.com/office/drawing/2014/chart" uri="{C3380CC4-5D6E-409C-BE32-E72D297353CC}">
              <c16:uniqueId val="{00000002-CEA1-4B80-BCF8-A3729A3AE178}"/>
            </c:ext>
          </c:extLst>
        </c:ser>
        <c:ser>
          <c:idx val="3"/>
          <c:order val="3"/>
          <c:tx>
            <c:strRef>
              <c:f>'Jämförelse Utgiftsområde 20'!$B$86</c:f>
              <c:strCache>
                <c:ptCount val="1"/>
                <c:pt idx="0">
                  <c:v>Myndigheter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20'!$C$81:$AG$82</c:f>
            </c:multiLvlStrRef>
          </c:cat>
          <c:val>
            <c:numRef>
              <c:f>'Jämförelse Utgiftsområde 20'!$C$86:$AG$86</c:f>
            </c:numRef>
          </c:val>
          <c:extLst>
            <c:ext xmlns:c16="http://schemas.microsoft.com/office/drawing/2014/chart" uri="{C3380CC4-5D6E-409C-BE32-E72D297353CC}">
              <c16:uniqueId val="{00000003-CEA1-4B80-BCF8-A3729A3AE178}"/>
            </c:ext>
          </c:extLst>
        </c:ser>
        <c:ser>
          <c:idx val="4"/>
          <c:order val="4"/>
          <c:tx>
            <c:strRef>
              <c:f>'Jämförelse Utgiftsområde 20'!$B$87</c:f>
              <c:strCache>
                <c:ptCount val="1"/>
                <c:pt idx="0">
                  <c:v>Övrigt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20'!$C$81:$AG$82</c:f>
            </c:multiLvlStrRef>
          </c:cat>
          <c:val>
            <c:numRef>
              <c:f>'Jämförelse Utgiftsområde 20'!$C$87:$AG$87</c:f>
            </c:numRef>
          </c:val>
          <c:extLst>
            <c:ext xmlns:c16="http://schemas.microsoft.com/office/drawing/2014/chart" uri="{C3380CC4-5D6E-409C-BE32-E72D297353CC}">
              <c16:uniqueId val="{00000004-CEA1-4B80-BCF8-A3729A3AE178}"/>
            </c:ext>
          </c:extLst>
        </c:ser>
        <c:ser>
          <c:idx val="5"/>
          <c:order val="5"/>
          <c:tx>
            <c:strRef>
              <c:f>'Jämförelse Utgiftsområde 20'!$B$88</c:f>
              <c:strCache>
                <c:ptCount val="1"/>
                <c:pt idx="0">
                  <c:v>1000</c:v>
                </c:pt>
              </c:strCache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20'!$C$81:$AG$82</c:f>
            </c:multiLvlStrRef>
          </c:cat>
          <c:val>
            <c:numRef>
              <c:f>'Jämförelse Utgiftsområde 20'!$C$88:$AG$88</c:f>
            </c:numRef>
          </c:val>
          <c:extLst>
            <c:ext xmlns:c16="http://schemas.microsoft.com/office/drawing/2014/chart" uri="{C3380CC4-5D6E-409C-BE32-E72D297353CC}">
              <c16:uniqueId val="{00000007-CEA1-4B80-BCF8-A3729A3AE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00169336"/>
        <c:axId val="1100165728"/>
      </c:barChart>
      <c:catAx>
        <c:axId val="110016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00165728"/>
        <c:crosses val="autoZero"/>
        <c:auto val="1"/>
        <c:lblAlgn val="ctr"/>
        <c:lblOffset val="100"/>
        <c:noMultiLvlLbl val="0"/>
      </c:catAx>
      <c:valAx>
        <c:axId val="1100165728"/>
        <c:scaling>
          <c:orientation val="minMax"/>
          <c:max val="25000000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Tusen kronor</a:t>
                </a:r>
              </a:p>
            </c:rich>
          </c:tx>
          <c:layout>
            <c:manualLayout>
              <c:xMode val="edge"/>
              <c:yMode val="edge"/>
              <c:x val="1.5697572669988651E-2"/>
              <c:y val="0.308927629599104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0016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/>
              <a:t>Allmän miljö- och naturvård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'Jämförelse Utgiftsområde 20'!$B$93</c:f>
              <c:strCache>
                <c:ptCount val="1"/>
                <c:pt idx="0">
                  <c:v>Naturvård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20'!$C$91:$AG$92</c:f>
            </c:multiLvlStrRef>
          </c:cat>
          <c:val>
            <c:numRef>
              <c:f>'Jämförelse Utgiftsområde 20'!$C$93:$AG$93</c:f>
            </c:numRef>
          </c:val>
          <c:extLst>
            <c:ext xmlns:c16="http://schemas.microsoft.com/office/drawing/2014/chart" uri="{C3380CC4-5D6E-409C-BE32-E72D297353CC}">
              <c16:uniqueId val="{00000000-F490-49BE-940E-741D1C581A56}"/>
            </c:ext>
          </c:extLst>
        </c:ser>
        <c:ser>
          <c:idx val="1"/>
          <c:order val="1"/>
          <c:tx>
            <c:strRef>
              <c:f>'Jämförelse Utgiftsområde 20'!$B$94</c:f>
              <c:strCache>
                <c:ptCount val="1"/>
                <c:pt idx="0">
                  <c:v>Klimat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20'!$C$91:$AG$92</c:f>
            </c:multiLvlStrRef>
          </c:cat>
          <c:val>
            <c:numRef>
              <c:f>'Jämförelse Utgiftsområde 20'!$C$94:$AG$94</c:f>
            </c:numRef>
          </c:val>
          <c:extLst>
            <c:ext xmlns:c16="http://schemas.microsoft.com/office/drawing/2014/chart" uri="{C3380CC4-5D6E-409C-BE32-E72D297353CC}">
              <c16:uniqueId val="{00000001-F490-49BE-940E-741D1C581A56}"/>
            </c:ext>
          </c:extLst>
        </c:ser>
        <c:ser>
          <c:idx val="2"/>
          <c:order val="2"/>
          <c:tx>
            <c:strRef>
              <c:f>'Jämförelse Utgiftsområde 20'!$B$95</c:f>
              <c:strCache>
                <c:ptCount val="1"/>
                <c:pt idx="0">
                  <c:v>Bistånd &amp; Internationellt samarbete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20'!$C$91:$AG$92</c:f>
            </c:multiLvlStrRef>
          </c:cat>
          <c:val>
            <c:numRef>
              <c:f>'Jämförelse Utgiftsområde 20'!$C$95:$AG$95</c:f>
            </c:numRef>
          </c:val>
          <c:extLst>
            <c:ext xmlns:c16="http://schemas.microsoft.com/office/drawing/2014/chart" uri="{C3380CC4-5D6E-409C-BE32-E72D297353CC}">
              <c16:uniqueId val="{00000002-F490-49BE-940E-741D1C581A56}"/>
            </c:ext>
          </c:extLst>
        </c:ser>
        <c:ser>
          <c:idx val="3"/>
          <c:order val="3"/>
          <c:tx>
            <c:strRef>
              <c:f>'Jämförelse Utgiftsområde 20'!$B$96</c:f>
              <c:strCache>
                <c:ptCount val="1"/>
                <c:pt idx="0">
                  <c:v>Myndigheter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20'!$C$91:$AG$92</c:f>
            </c:multiLvlStrRef>
          </c:cat>
          <c:val>
            <c:numRef>
              <c:f>'Jämförelse Utgiftsområde 20'!$C$96:$AG$96</c:f>
            </c:numRef>
          </c:val>
          <c:extLst>
            <c:ext xmlns:c16="http://schemas.microsoft.com/office/drawing/2014/chart" uri="{C3380CC4-5D6E-409C-BE32-E72D297353CC}">
              <c16:uniqueId val="{00000003-F490-49BE-940E-741D1C581A56}"/>
            </c:ext>
          </c:extLst>
        </c:ser>
        <c:ser>
          <c:idx val="4"/>
          <c:order val="4"/>
          <c:tx>
            <c:strRef>
              <c:f>'Jämförelse Utgiftsområde 20'!$B$97</c:f>
              <c:strCache>
                <c:ptCount val="1"/>
                <c:pt idx="0">
                  <c:v>Övrigt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20'!$C$91:$AG$92</c:f>
            </c:multiLvlStrRef>
          </c:cat>
          <c:val>
            <c:numRef>
              <c:f>'Jämförelse Utgiftsområde 20'!$C$97:$AG$97</c:f>
            </c:numRef>
          </c:val>
          <c:extLst>
            <c:ext xmlns:c16="http://schemas.microsoft.com/office/drawing/2014/chart" uri="{C3380CC4-5D6E-409C-BE32-E72D297353CC}">
              <c16:uniqueId val="{00000004-F490-49BE-940E-741D1C581A56}"/>
            </c:ext>
          </c:extLst>
        </c:ser>
        <c:ser>
          <c:idx val="5"/>
          <c:order val="5"/>
          <c:tx>
            <c:strRef>
              <c:f>'Jämförelse Utgiftsområde 20'!$B$98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20'!$C$91:$AG$92</c:f>
            </c:multiLvlStrRef>
          </c:cat>
          <c:val>
            <c:numRef>
              <c:f>'Jämförelse Utgiftsområde 20'!$C$98:$AG$98</c:f>
            </c:numRef>
          </c:val>
          <c:extLst>
            <c:ext xmlns:c16="http://schemas.microsoft.com/office/drawing/2014/chart" uri="{C3380CC4-5D6E-409C-BE32-E72D297353CC}">
              <c16:uniqueId val="{00000007-F490-49BE-940E-741D1C581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97996528"/>
        <c:axId val="1197998824"/>
      </c:barChart>
      <c:catAx>
        <c:axId val="119799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7998824"/>
        <c:crosses val="autoZero"/>
        <c:auto val="1"/>
        <c:lblAlgn val="ctr"/>
        <c:lblOffset val="100"/>
        <c:noMultiLvlLbl val="0"/>
      </c:catAx>
      <c:valAx>
        <c:axId val="1197998824"/>
        <c:scaling>
          <c:orientation val="minMax"/>
          <c:max val="25000000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Tusen</a:t>
                </a:r>
                <a:r>
                  <a:rPr lang="sv-SE" baseline="0"/>
                  <a:t> kronor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1.7053022816138873E-2"/>
              <c:y val="0.326605304457950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9799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/>
              <a:t>Allmän miljö- och naturvård</a:t>
            </a:r>
          </a:p>
        </c:rich>
      </c:tx>
      <c:layout>
        <c:manualLayout>
          <c:xMode val="edge"/>
          <c:yMode val="edge"/>
          <c:x val="0.2266667449596686"/>
          <c:y val="3.2871078401080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'Jämförelse Utgiftsområde 20'!$K$106</c:f>
              <c:strCache>
                <c:ptCount val="1"/>
                <c:pt idx="0">
                  <c:v>Naturvård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20'!$L$104:$AP$105</c:f>
            </c:multiLvlStrRef>
          </c:cat>
          <c:val>
            <c:numRef>
              <c:f>'Jämförelse Utgiftsområde 20'!$L$106:$AP$106</c:f>
            </c:numRef>
          </c:val>
          <c:extLst>
            <c:ext xmlns:c16="http://schemas.microsoft.com/office/drawing/2014/chart" uri="{C3380CC4-5D6E-409C-BE32-E72D297353CC}">
              <c16:uniqueId val="{00000000-FF99-41ED-88E9-F7E7A1D526D6}"/>
            </c:ext>
          </c:extLst>
        </c:ser>
        <c:ser>
          <c:idx val="1"/>
          <c:order val="1"/>
          <c:tx>
            <c:strRef>
              <c:f>'Jämförelse Utgiftsområde 20'!#REF!</c:f>
              <c:strCache>
                <c:ptCount val="1"/>
                <c:pt idx="0">
                  <c:v>#REFERENS!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20'!$L$104:$AP$105</c:f>
            </c:multiLvlStrRef>
          </c:cat>
          <c:val>
            <c:numRef>
              <c:f>'Jämförelse Utgiftsområde 20'!#REF!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99-41ED-88E9-F7E7A1D526D6}"/>
            </c:ext>
          </c:extLst>
        </c:ser>
        <c:ser>
          <c:idx val="2"/>
          <c:order val="2"/>
          <c:tx>
            <c:strRef>
              <c:f>'Jämförelse Utgiftsområde 20'!#REF!</c:f>
              <c:strCache>
                <c:ptCount val="1"/>
                <c:pt idx="0">
                  <c:v>#REFERENS!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20'!$L$104:$AP$105</c:f>
            </c:multiLvlStrRef>
          </c:cat>
          <c:val>
            <c:numRef>
              <c:f>'Jämförelse Utgiftsområde 20'!#REF!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99-41ED-88E9-F7E7A1D526D6}"/>
            </c:ext>
          </c:extLst>
        </c:ser>
        <c:ser>
          <c:idx val="3"/>
          <c:order val="3"/>
          <c:tx>
            <c:strRef>
              <c:f>'Jämförelse Utgiftsområde 20'!#REF!</c:f>
              <c:strCache>
                <c:ptCount val="1"/>
                <c:pt idx="0">
                  <c:v>#REFERENS!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20'!$L$104:$AP$105</c:f>
            </c:multiLvlStrRef>
          </c:cat>
          <c:val>
            <c:numRef>
              <c:f>'Jämförelse Utgiftsområde 20'!#REF!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99-41ED-88E9-F7E7A1D526D6}"/>
            </c:ext>
          </c:extLst>
        </c:ser>
        <c:ser>
          <c:idx val="4"/>
          <c:order val="4"/>
          <c:tx>
            <c:strRef>
              <c:f>'Jämförelse Utgiftsområde 20'!$K$107</c:f>
              <c:strCache>
                <c:ptCount val="1"/>
                <c:pt idx="0">
                  <c:v>Övrigt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20'!$L$104:$AP$105</c:f>
            </c:multiLvlStrRef>
          </c:cat>
          <c:val>
            <c:numRef>
              <c:f>'Jämförelse Utgiftsområde 20'!$L$107:$AP$107</c:f>
            </c:numRef>
          </c:val>
          <c:extLst>
            <c:ext xmlns:c16="http://schemas.microsoft.com/office/drawing/2014/chart" uri="{C3380CC4-5D6E-409C-BE32-E72D297353CC}">
              <c16:uniqueId val="{00000004-FF99-41ED-88E9-F7E7A1D526D6}"/>
            </c:ext>
          </c:extLst>
        </c:ser>
        <c:ser>
          <c:idx val="5"/>
          <c:order val="5"/>
          <c:tx>
            <c:strRef>
              <c:f>'Jämförelse Utgiftsområde 20'!$K$108</c:f>
              <c:strCache>
                <c:ptCount val="1"/>
                <c:pt idx="0">
                  <c:v>Ospecificerad</c:v>
                </c:pt>
              </c:strCache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20'!$L$104:$AP$105</c:f>
            </c:multiLvlStrRef>
          </c:cat>
          <c:val>
            <c:numRef>
              <c:f>'Jämförelse Utgiftsområde 20'!$L$108:$AP$108</c:f>
            </c:numRef>
          </c:val>
          <c:extLst>
            <c:ext xmlns:c16="http://schemas.microsoft.com/office/drawing/2014/chart" uri="{C3380CC4-5D6E-409C-BE32-E72D297353CC}">
              <c16:uniqueId val="{00000006-FF99-41ED-88E9-F7E7A1D52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74107248"/>
        <c:axId val="974113808"/>
      </c:barChart>
      <c:catAx>
        <c:axId val="974107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l">
                  <a:defRPr sz="9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 cap="none" baseline="0"/>
                  <a:t>*Januariavtal: S, MP, C, L</a:t>
                </a:r>
              </a:p>
            </c:rich>
          </c:tx>
          <c:layout>
            <c:manualLayout>
              <c:xMode val="edge"/>
              <c:yMode val="edge"/>
              <c:x val="8.9356484760626492E-2"/>
              <c:y val="0.859099080252873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l">
                <a:defRPr sz="9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74113808"/>
        <c:crosses val="autoZero"/>
        <c:auto val="1"/>
        <c:lblAlgn val="ctr"/>
        <c:lblOffset val="100"/>
        <c:noMultiLvlLbl val="0"/>
      </c:catAx>
      <c:valAx>
        <c:axId val="974113808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Miljarder kronor</a:t>
                </a:r>
              </a:p>
            </c:rich>
          </c:tx>
          <c:layout>
            <c:manualLayout>
              <c:xMode val="edge"/>
              <c:yMode val="edge"/>
              <c:x val="1.7665916776901439E-2"/>
              <c:y val="0.314073595637505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7410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Miljöbudget per parti och år</a:t>
            </a:r>
          </a:p>
        </c:rich>
      </c:tx>
      <c:layout>
        <c:manualLayout>
          <c:xMode val="edge"/>
          <c:yMode val="edge"/>
          <c:x val="0.42984044491046475"/>
          <c:y val="3.228293063219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'Jämförelse Utgiftsområde 20'!$BQ$112</c:f>
              <c:strCache>
                <c:ptCount val="1"/>
                <c:pt idx="0">
                  <c:v>Naturvård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20'!$BR$110:$CL$111</c:f>
              <c:multiLvlStrCache>
                <c:ptCount val="21"/>
                <c:lvl>
                  <c:pt idx="0">
                    <c:v>Beslutad budget</c:v>
                  </c:pt>
                  <c:pt idx="1">
                    <c:v>BP</c:v>
                  </c:pt>
                  <c:pt idx="2">
                    <c:v>S</c:v>
                  </c:pt>
                  <c:pt idx="3">
                    <c:v>C</c:v>
                  </c:pt>
                  <c:pt idx="4">
                    <c:v>V</c:v>
                  </c:pt>
                  <c:pt idx="5">
                    <c:v>MP</c:v>
                  </c:pt>
                  <c:pt idx="6">
                    <c:v>BP</c:v>
                  </c:pt>
                  <c:pt idx="7">
                    <c:v>S</c:v>
                  </c:pt>
                  <c:pt idx="8">
                    <c:v>C</c:v>
                  </c:pt>
                  <c:pt idx="9">
                    <c:v>V</c:v>
                  </c:pt>
                  <c:pt idx="10">
                    <c:v>MP</c:v>
                  </c:pt>
                  <c:pt idx="11">
                    <c:v>BP</c:v>
                  </c:pt>
                  <c:pt idx="12">
                    <c:v>S</c:v>
                  </c:pt>
                  <c:pt idx="13">
                    <c:v>C</c:v>
                  </c:pt>
                  <c:pt idx="14">
                    <c:v>V</c:v>
                  </c:pt>
                  <c:pt idx="15">
                    <c:v>MP</c:v>
                  </c:pt>
                  <c:pt idx="16">
                    <c:v>BP</c:v>
                  </c:pt>
                  <c:pt idx="17">
                    <c:v>S</c:v>
                  </c:pt>
                  <c:pt idx="18">
                    <c:v>C</c:v>
                  </c:pt>
                  <c:pt idx="19">
                    <c:v>V</c:v>
                  </c:pt>
                  <c:pt idx="20">
                    <c:v>MP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6">
                    <c:v>2024</c:v>
                  </c:pt>
                  <c:pt idx="11">
                    <c:v>2025</c:v>
                  </c:pt>
                  <c:pt idx="16">
                    <c:v>2026</c:v>
                  </c:pt>
                </c:lvl>
              </c:multiLvlStrCache>
            </c:multiLvlStrRef>
          </c:cat>
          <c:val>
            <c:numRef>
              <c:f>'Jämförelse Utgiftsområde 20'!$BR$112:$CL$112</c:f>
              <c:numCache>
                <c:formatCode>#,##0</c:formatCode>
                <c:ptCount val="21"/>
                <c:pt idx="0">
                  <c:v>7130000</c:v>
                </c:pt>
                <c:pt idx="1">
                  <c:v>5121207</c:v>
                </c:pt>
                <c:pt idx="2">
                  <c:v>5361207</c:v>
                </c:pt>
                <c:pt idx="3">
                  <c:v>5011207</c:v>
                </c:pt>
                <c:pt idx="4">
                  <c:v>10678207</c:v>
                </c:pt>
                <c:pt idx="5">
                  <c:v>12100565</c:v>
                </c:pt>
                <c:pt idx="6">
                  <c:v>5828957</c:v>
                </c:pt>
                <c:pt idx="7">
                  <c:v>6108957</c:v>
                </c:pt>
                <c:pt idx="8">
                  <c:v>6053957</c:v>
                </c:pt>
                <c:pt idx="9">
                  <c:v>10878957</c:v>
                </c:pt>
                <c:pt idx="10">
                  <c:v>12240957</c:v>
                </c:pt>
                <c:pt idx="11">
                  <c:v>5410957</c:v>
                </c:pt>
                <c:pt idx="12">
                  <c:v>5730957</c:v>
                </c:pt>
                <c:pt idx="13">
                  <c:v>5585957</c:v>
                </c:pt>
                <c:pt idx="14">
                  <c:v>11829957</c:v>
                </c:pt>
                <c:pt idx="15">
                  <c:v>12708957</c:v>
                </c:pt>
                <c:pt idx="16">
                  <c:v>5692757</c:v>
                </c:pt>
                <c:pt idx="17">
                  <c:v>6127757</c:v>
                </c:pt>
                <c:pt idx="18">
                  <c:v>5877757</c:v>
                </c:pt>
                <c:pt idx="19">
                  <c:v>11629757</c:v>
                </c:pt>
                <c:pt idx="20">
                  <c:v>13399757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C-4441-8C9A-4FBF9408B945}"/>
            </c:ext>
          </c:extLst>
        </c:ser>
        <c:ser>
          <c:idx val="1"/>
          <c:order val="1"/>
          <c:tx>
            <c:strRef>
              <c:f>'Jämförelse Utgiftsområde 20'!$BQ$113</c:f>
              <c:strCache>
                <c:ptCount val="1"/>
                <c:pt idx="0">
                  <c:v>Klimat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20'!$BR$110:$CL$111</c:f>
              <c:multiLvlStrCache>
                <c:ptCount val="21"/>
                <c:lvl>
                  <c:pt idx="0">
                    <c:v>Beslutad budget</c:v>
                  </c:pt>
                  <c:pt idx="1">
                    <c:v>BP</c:v>
                  </c:pt>
                  <c:pt idx="2">
                    <c:v>S</c:v>
                  </c:pt>
                  <c:pt idx="3">
                    <c:v>C</c:v>
                  </c:pt>
                  <c:pt idx="4">
                    <c:v>V</c:v>
                  </c:pt>
                  <c:pt idx="5">
                    <c:v>MP</c:v>
                  </c:pt>
                  <c:pt idx="6">
                    <c:v>BP</c:v>
                  </c:pt>
                  <c:pt idx="7">
                    <c:v>S</c:v>
                  </c:pt>
                  <c:pt idx="8">
                    <c:v>C</c:v>
                  </c:pt>
                  <c:pt idx="9">
                    <c:v>V</c:v>
                  </c:pt>
                  <c:pt idx="10">
                    <c:v>MP</c:v>
                  </c:pt>
                  <c:pt idx="11">
                    <c:v>BP</c:v>
                  </c:pt>
                  <c:pt idx="12">
                    <c:v>S</c:v>
                  </c:pt>
                  <c:pt idx="13">
                    <c:v>C</c:v>
                  </c:pt>
                  <c:pt idx="14">
                    <c:v>V</c:v>
                  </c:pt>
                  <c:pt idx="15">
                    <c:v>MP</c:v>
                  </c:pt>
                  <c:pt idx="16">
                    <c:v>BP</c:v>
                  </c:pt>
                  <c:pt idx="17">
                    <c:v>S</c:v>
                  </c:pt>
                  <c:pt idx="18">
                    <c:v>C</c:v>
                  </c:pt>
                  <c:pt idx="19">
                    <c:v>V</c:v>
                  </c:pt>
                  <c:pt idx="20">
                    <c:v>MP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6">
                    <c:v>2024</c:v>
                  </c:pt>
                  <c:pt idx="11">
                    <c:v>2025</c:v>
                  </c:pt>
                  <c:pt idx="16">
                    <c:v>2026</c:v>
                  </c:pt>
                </c:lvl>
              </c:multiLvlStrCache>
            </c:multiLvlStrRef>
          </c:cat>
          <c:val>
            <c:numRef>
              <c:f>'Jämförelse Utgiftsområde 20'!$BR$113:$CL$113</c:f>
              <c:numCache>
                <c:formatCode>#,##0</c:formatCode>
                <c:ptCount val="21"/>
                <c:pt idx="0">
                  <c:v>13084000</c:v>
                </c:pt>
                <c:pt idx="1">
                  <c:v>11210300</c:v>
                </c:pt>
                <c:pt idx="2">
                  <c:v>11610300</c:v>
                </c:pt>
                <c:pt idx="3">
                  <c:v>13561300</c:v>
                </c:pt>
                <c:pt idx="4">
                  <c:v>10393023</c:v>
                </c:pt>
                <c:pt idx="5">
                  <c:v>17330200</c:v>
                </c:pt>
                <c:pt idx="6">
                  <c:v>10196400</c:v>
                </c:pt>
                <c:pt idx="7">
                  <c:v>10796400</c:v>
                </c:pt>
                <c:pt idx="8">
                  <c:v>17843400</c:v>
                </c:pt>
                <c:pt idx="9">
                  <c:v>20919400</c:v>
                </c:pt>
                <c:pt idx="10">
                  <c:v>24506400</c:v>
                </c:pt>
                <c:pt idx="11">
                  <c:v>7630950</c:v>
                </c:pt>
                <c:pt idx="12">
                  <c:v>8480950</c:v>
                </c:pt>
                <c:pt idx="13">
                  <c:v>12420950</c:v>
                </c:pt>
                <c:pt idx="14">
                  <c:v>15677950</c:v>
                </c:pt>
                <c:pt idx="15">
                  <c:v>22961450</c:v>
                </c:pt>
                <c:pt idx="16">
                  <c:v>10312950</c:v>
                </c:pt>
                <c:pt idx="17">
                  <c:v>11012950</c:v>
                </c:pt>
                <c:pt idx="18">
                  <c:v>14665950</c:v>
                </c:pt>
                <c:pt idx="19">
                  <c:v>13997950</c:v>
                </c:pt>
                <c:pt idx="20">
                  <c:v>28053500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FC-4441-8C9A-4FBF9408B945}"/>
            </c:ext>
          </c:extLst>
        </c:ser>
        <c:ser>
          <c:idx val="2"/>
          <c:order val="2"/>
          <c:tx>
            <c:strRef>
              <c:f>'Jämförelse Utgiftsområde 20'!$BQ$114</c:f>
              <c:strCache>
                <c:ptCount val="1"/>
                <c:pt idx="0">
                  <c:v>Bistånd &amp; Internationellt samarbete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20'!$BR$110:$CL$111</c:f>
              <c:multiLvlStrCache>
                <c:ptCount val="21"/>
                <c:lvl>
                  <c:pt idx="0">
                    <c:v>Beslutad budget</c:v>
                  </c:pt>
                  <c:pt idx="1">
                    <c:v>BP</c:v>
                  </c:pt>
                  <c:pt idx="2">
                    <c:v>S</c:v>
                  </c:pt>
                  <c:pt idx="3">
                    <c:v>C</c:v>
                  </c:pt>
                  <c:pt idx="4">
                    <c:v>V</c:v>
                  </c:pt>
                  <c:pt idx="5">
                    <c:v>MP</c:v>
                  </c:pt>
                  <c:pt idx="6">
                    <c:v>BP</c:v>
                  </c:pt>
                  <c:pt idx="7">
                    <c:v>S</c:v>
                  </c:pt>
                  <c:pt idx="8">
                    <c:v>C</c:v>
                  </c:pt>
                  <c:pt idx="9">
                    <c:v>V</c:v>
                  </c:pt>
                  <c:pt idx="10">
                    <c:v>MP</c:v>
                  </c:pt>
                  <c:pt idx="11">
                    <c:v>BP</c:v>
                  </c:pt>
                  <c:pt idx="12">
                    <c:v>S</c:v>
                  </c:pt>
                  <c:pt idx="13">
                    <c:v>C</c:v>
                  </c:pt>
                  <c:pt idx="14">
                    <c:v>V</c:v>
                  </c:pt>
                  <c:pt idx="15">
                    <c:v>MP</c:v>
                  </c:pt>
                  <c:pt idx="16">
                    <c:v>BP</c:v>
                  </c:pt>
                  <c:pt idx="17">
                    <c:v>S</c:v>
                  </c:pt>
                  <c:pt idx="18">
                    <c:v>C</c:v>
                  </c:pt>
                  <c:pt idx="19">
                    <c:v>V</c:v>
                  </c:pt>
                  <c:pt idx="20">
                    <c:v>MP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6">
                    <c:v>2024</c:v>
                  </c:pt>
                  <c:pt idx="11">
                    <c:v>2025</c:v>
                  </c:pt>
                  <c:pt idx="16">
                    <c:v>2026</c:v>
                  </c:pt>
                </c:lvl>
              </c:multiLvlStrCache>
            </c:multiLvlStrRef>
          </c:cat>
          <c:val>
            <c:numRef>
              <c:f>'Jämförelse Utgiftsområde 20'!$BR$114:$CL$114</c:f>
              <c:numCache>
                <c:formatCode>#,##0</c:formatCode>
                <c:ptCount val="21"/>
                <c:pt idx="0">
                  <c:v>337000</c:v>
                </c:pt>
                <c:pt idx="1">
                  <c:v>323031</c:v>
                </c:pt>
                <c:pt idx="2">
                  <c:v>323031</c:v>
                </c:pt>
                <c:pt idx="3">
                  <c:v>323031</c:v>
                </c:pt>
                <c:pt idx="4">
                  <c:v>333031</c:v>
                </c:pt>
                <c:pt idx="5">
                  <c:v>360631</c:v>
                </c:pt>
                <c:pt idx="6">
                  <c:v>351831</c:v>
                </c:pt>
                <c:pt idx="7">
                  <c:v>351831</c:v>
                </c:pt>
                <c:pt idx="8">
                  <c:v>351831</c:v>
                </c:pt>
                <c:pt idx="9">
                  <c:v>380831</c:v>
                </c:pt>
                <c:pt idx="10">
                  <c:v>389831</c:v>
                </c:pt>
                <c:pt idx="11">
                  <c:v>389831</c:v>
                </c:pt>
                <c:pt idx="12">
                  <c:v>389831</c:v>
                </c:pt>
                <c:pt idx="13">
                  <c:v>389831</c:v>
                </c:pt>
                <c:pt idx="14">
                  <c:v>405831</c:v>
                </c:pt>
                <c:pt idx="15">
                  <c:v>413831</c:v>
                </c:pt>
                <c:pt idx="16">
                  <c:v>386831</c:v>
                </c:pt>
                <c:pt idx="17">
                  <c:v>386831</c:v>
                </c:pt>
                <c:pt idx="18">
                  <c:v>386831</c:v>
                </c:pt>
                <c:pt idx="19">
                  <c:v>386831</c:v>
                </c:pt>
                <c:pt idx="20">
                  <c:v>393831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FC-4441-8C9A-4FBF9408B945}"/>
            </c:ext>
          </c:extLst>
        </c:ser>
        <c:ser>
          <c:idx val="3"/>
          <c:order val="3"/>
          <c:tx>
            <c:strRef>
              <c:f>'Jämförelse Utgiftsområde 20'!$BQ$115</c:f>
              <c:strCache>
                <c:ptCount val="1"/>
                <c:pt idx="0">
                  <c:v>Myndigheter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20'!$BR$110:$CL$111</c:f>
              <c:multiLvlStrCache>
                <c:ptCount val="21"/>
                <c:lvl>
                  <c:pt idx="0">
                    <c:v>Beslutad budget</c:v>
                  </c:pt>
                  <c:pt idx="1">
                    <c:v>BP</c:v>
                  </c:pt>
                  <c:pt idx="2">
                    <c:v>S</c:v>
                  </c:pt>
                  <c:pt idx="3">
                    <c:v>C</c:v>
                  </c:pt>
                  <c:pt idx="4">
                    <c:v>V</c:v>
                  </c:pt>
                  <c:pt idx="5">
                    <c:v>MP</c:v>
                  </c:pt>
                  <c:pt idx="6">
                    <c:v>BP</c:v>
                  </c:pt>
                  <c:pt idx="7">
                    <c:v>S</c:v>
                  </c:pt>
                  <c:pt idx="8">
                    <c:v>C</c:v>
                  </c:pt>
                  <c:pt idx="9">
                    <c:v>V</c:v>
                  </c:pt>
                  <c:pt idx="10">
                    <c:v>MP</c:v>
                  </c:pt>
                  <c:pt idx="11">
                    <c:v>BP</c:v>
                  </c:pt>
                  <c:pt idx="12">
                    <c:v>S</c:v>
                  </c:pt>
                  <c:pt idx="13">
                    <c:v>C</c:v>
                  </c:pt>
                  <c:pt idx="14">
                    <c:v>V</c:v>
                  </c:pt>
                  <c:pt idx="15">
                    <c:v>MP</c:v>
                  </c:pt>
                  <c:pt idx="16">
                    <c:v>BP</c:v>
                  </c:pt>
                  <c:pt idx="17">
                    <c:v>S</c:v>
                  </c:pt>
                  <c:pt idx="18">
                    <c:v>C</c:v>
                  </c:pt>
                  <c:pt idx="19">
                    <c:v>V</c:v>
                  </c:pt>
                  <c:pt idx="20">
                    <c:v>MP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6">
                    <c:v>2024</c:v>
                  </c:pt>
                  <c:pt idx="11">
                    <c:v>2025</c:v>
                  </c:pt>
                  <c:pt idx="16">
                    <c:v>2026</c:v>
                  </c:pt>
                </c:lvl>
              </c:multiLvlStrCache>
            </c:multiLvlStrRef>
          </c:cat>
          <c:val>
            <c:numRef>
              <c:f>'Jämförelse Utgiftsområde 20'!$BR$115:$CL$115</c:f>
              <c:numCache>
                <c:formatCode>#,##0</c:formatCode>
                <c:ptCount val="21"/>
                <c:pt idx="0">
                  <c:v>1551000</c:v>
                </c:pt>
                <c:pt idx="1">
                  <c:v>1533356</c:v>
                </c:pt>
                <c:pt idx="2">
                  <c:v>1533356</c:v>
                </c:pt>
                <c:pt idx="3">
                  <c:v>1529356</c:v>
                </c:pt>
                <c:pt idx="4">
                  <c:v>1574356</c:v>
                </c:pt>
                <c:pt idx="5">
                  <c:v>1688272</c:v>
                </c:pt>
                <c:pt idx="6">
                  <c:v>1574250</c:v>
                </c:pt>
                <c:pt idx="7">
                  <c:v>1574250</c:v>
                </c:pt>
                <c:pt idx="8">
                  <c:v>1647250</c:v>
                </c:pt>
                <c:pt idx="9">
                  <c:v>1654250</c:v>
                </c:pt>
                <c:pt idx="10">
                  <c:v>1990750</c:v>
                </c:pt>
                <c:pt idx="11">
                  <c:v>1627672</c:v>
                </c:pt>
                <c:pt idx="12">
                  <c:v>1677672</c:v>
                </c:pt>
                <c:pt idx="13">
                  <c:v>1652672</c:v>
                </c:pt>
                <c:pt idx="14">
                  <c:v>1781672</c:v>
                </c:pt>
                <c:pt idx="15">
                  <c:v>2055672</c:v>
                </c:pt>
                <c:pt idx="16">
                  <c:v>1838116</c:v>
                </c:pt>
                <c:pt idx="17">
                  <c:v>1838116</c:v>
                </c:pt>
                <c:pt idx="18">
                  <c:v>1875116</c:v>
                </c:pt>
                <c:pt idx="19">
                  <c:v>1957116</c:v>
                </c:pt>
                <c:pt idx="20">
                  <c:v>2053116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FC-4441-8C9A-4FBF9408B945}"/>
            </c:ext>
          </c:extLst>
        </c:ser>
        <c:ser>
          <c:idx val="5"/>
          <c:order val="5"/>
          <c:tx>
            <c:strRef>
              <c:f>'Jämförelse Utgiftsområde 20'!$BQ$116</c:f>
              <c:strCache>
                <c:ptCount val="1"/>
                <c:pt idx="0">
                  <c:v>Forskning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'Jämförelse Utgiftsområde 20'!$BR$110:$CL$111</c:f>
              <c:multiLvlStrCache>
                <c:ptCount val="21"/>
                <c:lvl>
                  <c:pt idx="0">
                    <c:v>Beslutad budget</c:v>
                  </c:pt>
                  <c:pt idx="1">
                    <c:v>BP</c:v>
                  </c:pt>
                  <c:pt idx="2">
                    <c:v>S</c:v>
                  </c:pt>
                  <c:pt idx="3">
                    <c:v>C</c:v>
                  </c:pt>
                  <c:pt idx="4">
                    <c:v>V</c:v>
                  </c:pt>
                  <c:pt idx="5">
                    <c:v>MP</c:v>
                  </c:pt>
                  <c:pt idx="6">
                    <c:v>BP</c:v>
                  </c:pt>
                  <c:pt idx="7">
                    <c:v>S</c:v>
                  </c:pt>
                  <c:pt idx="8">
                    <c:v>C</c:v>
                  </c:pt>
                  <c:pt idx="9">
                    <c:v>V</c:v>
                  </c:pt>
                  <c:pt idx="10">
                    <c:v>MP</c:v>
                  </c:pt>
                  <c:pt idx="11">
                    <c:v>BP</c:v>
                  </c:pt>
                  <c:pt idx="12">
                    <c:v>S</c:v>
                  </c:pt>
                  <c:pt idx="13">
                    <c:v>C</c:v>
                  </c:pt>
                  <c:pt idx="14">
                    <c:v>V</c:v>
                  </c:pt>
                  <c:pt idx="15">
                    <c:v>MP</c:v>
                  </c:pt>
                  <c:pt idx="16">
                    <c:v>BP</c:v>
                  </c:pt>
                  <c:pt idx="17">
                    <c:v>S</c:v>
                  </c:pt>
                  <c:pt idx="18">
                    <c:v>C</c:v>
                  </c:pt>
                  <c:pt idx="19">
                    <c:v>V</c:v>
                  </c:pt>
                  <c:pt idx="20">
                    <c:v>MP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6">
                    <c:v>2024</c:v>
                  </c:pt>
                  <c:pt idx="11">
                    <c:v>2025</c:v>
                  </c:pt>
                  <c:pt idx="16">
                    <c:v>2026</c:v>
                  </c:pt>
                </c:lvl>
              </c:multiLvlStrCache>
            </c:multiLvlStrRef>
          </c:cat>
          <c:val>
            <c:numRef>
              <c:f>'Jämförelse Utgiftsområde 20'!$BR$116:$CL$116</c:f>
              <c:numCache>
                <c:formatCode>#,##0</c:formatCode>
                <c:ptCount val="21"/>
                <c:pt idx="0">
                  <c:v>1233000</c:v>
                </c:pt>
                <c:pt idx="1">
                  <c:v>1239797</c:v>
                </c:pt>
                <c:pt idx="2">
                  <c:v>1239797</c:v>
                </c:pt>
                <c:pt idx="3">
                  <c:v>1238797</c:v>
                </c:pt>
                <c:pt idx="4">
                  <c:v>2239797</c:v>
                </c:pt>
                <c:pt idx="5">
                  <c:v>1239797</c:v>
                </c:pt>
                <c:pt idx="6">
                  <c:v>1240921</c:v>
                </c:pt>
                <c:pt idx="7">
                  <c:v>1240921</c:v>
                </c:pt>
                <c:pt idx="8">
                  <c:v>1239921</c:v>
                </c:pt>
                <c:pt idx="9">
                  <c:v>1740921</c:v>
                </c:pt>
                <c:pt idx="10">
                  <c:v>1242273</c:v>
                </c:pt>
                <c:pt idx="11">
                  <c:v>1264487</c:v>
                </c:pt>
                <c:pt idx="12">
                  <c:v>1344487</c:v>
                </c:pt>
                <c:pt idx="13">
                  <c:v>1264487</c:v>
                </c:pt>
                <c:pt idx="14">
                  <c:v>1764487</c:v>
                </c:pt>
                <c:pt idx="15">
                  <c:v>1264487</c:v>
                </c:pt>
                <c:pt idx="16">
                  <c:v>1279687</c:v>
                </c:pt>
                <c:pt idx="17">
                  <c:v>1279687</c:v>
                </c:pt>
                <c:pt idx="18">
                  <c:v>1279686</c:v>
                </c:pt>
                <c:pt idx="19">
                  <c:v>1287687</c:v>
                </c:pt>
                <c:pt idx="20">
                  <c:v>1279687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C-4F0E-8EE2-3026A43FA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81061895"/>
        <c:axId val="1894916615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'Jämförelse Utgiftsområde 20'!#REF!</c15:sqref>
                        </c15:formulaRef>
                      </c:ext>
                    </c:extLst>
                    <c:strCache>
                      <c:ptCount val="1"/>
                      <c:pt idx="0">
                        <c:v>#REFERENS!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'Jämförelse Utgiftsområde 20'!$BR$110:$CL$111</c15:sqref>
                        </c15:formulaRef>
                      </c:ext>
                    </c:extLst>
                    <c:multiLvlStrCache>
                      <c:ptCount val="21"/>
                      <c:lvl>
                        <c:pt idx="0">
                          <c:v>Beslutad budget</c:v>
                        </c:pt>
                        <c:pt idx="1">
                          <c:v>BP</c:v>
                        </c:pt>
                        <c:pt idx="2">
                          <c:v>S</c:v>
                        </c:pt>
                        <c:pt idx="3">
                          <c:v>C</c:v>
                        </c:pt>
                        <c:pt idx="4">
                          <c:v>V</c:v>
                        </c:pt>
                        <c:pt idx="5">
                          <c:v>MP</c:v>
                        </c:pt>
                        <c:pt idx="6">
                          <c:v>BP</c:v>
                        </c:pt>
                        <c:pt idx="7">
                          <c:v>S</c:v>
                        </c:pt>
                        <c:pt idx="8">
                          <c:v>C</c:v>
                        </c:pt>
                        <c:pt idx="9">
                          <c:v>V</c:v>
                        </c:pt>
                        <c:pt idx="10">
                          <c:v>MP</c:v>
                        </c:pt>
                        <c:pt idx="11">
                          <c:v>BP</c:v>
                        </c:pt>
                        <c:pt idx="12">
                          <c:v>S</c:v>
                        </c:pt>
                        <c:pt idx="13">
                          <c:v>C</c:v>
                        </c:pt>
                        <c:pt idx="14">
                          <c:v>V</c:v>
                        </c:pt>
                        <c:pt idx="15">
                          <c:v>MP</c:v>
                        </c:pt>
                        <c:pt idx="16">
                          <c:v>BP</c:v>
                        </c:pt>
                        <c:pt idx="17">
                          <c:v>S</c:v>
                        </c:pt>
                        <c:pt idx="18">
                          <c:v>C</c:v>
                        </c:pt>
                        <c:pt idx="19">
                          <c:v>V</c:v>
                        </c:pt>
                        <c:pt idx="20">
                          <c:v>MP</c:v>
                        </c:pt>
                      </c:lvl>
                      <c:lvl>
                        <c:pt idx="0">
                          <c:v>2022</c:v>
                        </c:pt>
                        <c:pt idx="1">
                          <c:v>2023</c:v>
                        </c:pt>
                        <c:pt idx="6">
                          <c:v>2024</c:v>
                        </c:pt>
                        <c:pt idx="11">
                          <c:v>2025</c:v>
                        </c:pt>
                        <c:pt idx="16">
                          <c:v>2026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'Jämförelse Utgiftsområde 20'!#REF!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86FC-4441-8C9A-4FBF9408B945}"/>
                  </c:ext>
                </c:extLst>
              </c15:ser>
            </c15:filteredBarSeries>
          </c:ext>
        </c:extLst>
      </c:barChart>
      <c:catAx>
        <c:axId val="1881061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4916615"/>
        <c:crosses val="autoZero"/>
        <c:auto val="1"/>
        <c:lblAlgn val="ctr"/>
        <c:lblOffset val="100"/>
        <c:noMultiLvlLbl val="0"/>
      </c:catAx>
      <c:valAx>
        <c:axId val="1894916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1061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647699</xdr:colOff>
      <xdr:row>56</xdr:row>
      <xdr:rowOff>9526</xdr:rowOff>
    </xdr:from>
    <xdr:to>
      <xdr:col>18</xdr:col>
      <xdr:colOff>647700</xdr:colOff>
      <xdr:row>78</xdr:row>
      <xdr:rowOff>85726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FB67BCCE-9C4C-4240-A0F2-707F61D63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595312</xdr:colOff>
      <xdr:row>66</xdr:row>
      <xdr:rowOff>80961</xdr:rowOff>
    </xdr:from>
    <xdr:to>
      <xdr:col>35</xdr:col>
      <xdr:colOff>781050</xdr:colOff>
      <xdr:row>85</xdr:row>
      <xdr:rowOff>9524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6C0FA90-75E2-49F8-BA7E-A1838DFFC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61912</xdr:colOff>
      <xdr:row>56</xdr:row>
      <xdr:rowOff>128585</xdr:rowOff>
    </xdr:from>
    <xdr:to>
      <xdr:col>8</xdr:col>
      <xdr:colOff>466725</xdr:colOff>
      <xdr:row>78</xdr:row>
      <xdr:rowOff>133350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171712C2-A724-4EB1-B796-FEEDBBFC9A28}"/>
            </a:ext>
            <a:ext uri="{147F2762-F138-4A5C-976F-8EAC2B608ADB}">
              <a16:predDERef xmlns:a16="http://schemas.microsoft.com/office/drawing/2014/main" pred="{46C0FA90-75E2-49F8-BA7E-A1838DFFC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68</xdr:col>
      <xdr:colOff>71121</xdr:colOff>
      <xdr:row>117</xdr:row>
      <xdr:rowOff>30056</xdr:rowOff>
    </xdr:from>
    <xdr:to>
      <xdr:col>77</xdr:col>
      <xdr:colOff>104565</xdr:colOff>
      <xdr:row>135</xdr:row>
      <xdr:rowOff>134619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FCB58A3-FC69-E485-BF4C-05180134BD6D}"/>
            </a:ext>
            <a:ext uri="{147F2762-F138-4A5C-976F-8EAC2B608ADB}">
              <a16:predDERef xmlns:a16="http://schemas.microsoft.com/office/drawing/2014/main" pred="{171712C2-A724-4EB1-B796-FEEDBBFC9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A7FB1-D24E-4484-BEB7-53CE19DA8213}">
  <dimension ref="A1:CV195"/>
  <sheetViews>
    <sheetView tabSelected="1" topLeftCell="A102" zoomScale="90" zoomScaleNormal="100" workbookViewId="0">
      <pane xSplit="1" topLeftCell="BK1" activePane="topRight" state="frozen"/>
      <selection pane="topRight" activeCell="BW146" sqref="BW146"/>
    </sheetView>
  </sheetViews>
  <sheetFormatPr defaultColWidth="8.85546875" defaultRowHeight="15" customHeight="1" x14ac:dyDescent="0.25"/>
  <cols>
    <col min="1" max="1" width="89.7109375" style="21" customWidth="1"/>
    <col min="2" max="2" width="10.42578125" style="21" hidden="1" customWidth="1"/>
    <col min="3" max="3" width="11.7109375" style="21" hidden="1" customWidth="1"/>
    <col min="4" max="4" width="13.85546875" style="21" hidden="1" customWidth="1"/>
    <col min="5" max="7" width="10.42578125" style="21" hidden="1" customWidth="1"/>
    <col min="8" max="8" width="13.5703125" style="21" hidden="1" customWidth="1"/>
    <col min="9" max="9" width="13.85546875" style="21" hidden="1" customWidth="1"/>
    <col min="10" max="10" width="10.42578125" style="21" hidden="1" customWidth="1"/>
    <col min="11" max="11" width="10.7109375" style="21" hidden="1" customWidth="1"/>
    <col min="12" max="12" width="11.85546875" style="21" hidden="1" customWidth="1"/>
    <col min="13" max="13" width="11.5703125" style="21" hidden="1" customWidth="1"/>
    <col min="14" max="16" width="10.5703125" style="21" hidden="1" customWidth="1"/>
    <col min="17" max="17" width="11" style="21" hidden="1" customWidth="1"/>
    <col min="18" max="23" width="10.5703125" style="21" hidden="1" customWidth="1"/>
    <col min="24" max="24" width="10.140625" style="21" hidden="1" customWidth="1"/>
    <col min="25" max="25" width="11.7109375" style="21" hidden="1" customWidth="1"/>
    <col min="26" max="27" width="10.7109375" style="21" hidden="1" customWidth="1"/>
    <col min="28" max="32" width="11.85546875" style="21" hidden="1" customWidth="1"/>
    <col min="33" max="33" width="12" style="21" hidden="1" customWidth="1"/>
    <col min="34" max="34" width="12.5703125" style="21" hidden="1" customWidth="1"/>
    <col min="35" max="35" width="14.5703125" style="21" hidden="1" customWidth="1"/>
    <col min="36" max="36" width="14.7109375" style="21" hidden="1" customWidth="1"/>
    <col min="37" max="37" width="11.85546875" style="21" hidden="1" customWidth="1"/>
    <col min="38" max="42" width="11.28515625" style="21" hidden="1" customWidth="1"/>
    <col min="43" max="43" width="14.85546875" style="21" hidden="1" customWidth="1"/>
    <col min="44" max="46" width="11.28515625" style="21" hidden="1" customWidth="1"/>
    <col min="47" max="47" width="9.85546875" style="21" hidden="1" customWidth="1"/>
    <col min="48" max="54" width="12.7109375" style="21" hidden="1" customWidth="1"/>
    <col min="55" max="55" width="11.5703125" style="21" hidden="1" customWidth="1"/>
    <col min="56" max="56" width="12.42578125" style="21" hidden="1" customWidth="1"/>
    <col min="57" max="57" width="12.28515625" style="21" hidden="1" customWidth="1"/>
    <col min="58" max="58" width="9.85546875" style="21" hidden="1" customWidth="1"/>
    <col min="59" max="59" width="11.140625" style="21" hidden="1" customWidth="1"/>
    <col min="60" max="60" width="9.85546875" style="21" hidden="1" customWidth="1"/>
    <col min="61" max="61" width="12.85546875" style="21" hidden="1" customWidth="1"/>
    <col min="62" max="62" width="9.85546875" style="21" hidden="1" customWidth="1"/>
    <col min="63" max="63" width="10.85546875" style="24" customWidth="1"/>
    <col min="64" max="64" width="9.85546875" style="21" customWidth="1"/>
    <col min="65" max="65" width="12.140625" style="24" customWidth="1"/>
    <col min="66" max="66" width="11.5703125" style="21" customWidth="1"/>
    <col min="67" max="67" width="12.28515625" style="21" customWidth="1"/>
    <col min="68" max="68" width="11.28515625" style="21" customWidth="1"/>
    <col min="69" max="69" width="11.42578125" style="21" customWidth="1"/>
    <col min="70" max="70" width="12.85546875" style="21" customWidth="1"/>
    <col min="71" max="71" width="11.85546875" style="21" customWidth="1"/>
    <col min="72" max="72" width="10.85546875" style="21" customWidth="1"/>
    <col min="73" max="73" width="11.7109375" style="21" customWidth="1"/>
    <col min="74" max="74" width="11.28515625" style="24" customWidth="1"/>
    <col min="75" max="75" width="11.140625" style="21" customWidth="1"/>
    <col min="76" max="76" width="13" style="21" customWidth="1"/>
    <col min="77" max="77" width="11.42578125" style="21" customWidth="1"/>
    <col min="78" max="78" width="11.7109375" style="21" customWidth="1"/>
    <col min="79" max="79" width="11" style="21" customWidth="1"/>
    <col min="80" max="80" width="17.28515625" style="21" customWidth="1"/>
    <col min="81" max="81" width="12.140625" style="21" customWidth="1"/>
    <col min="82" max="82" width="13" style="111" customWidth="1"/>
    <col min="83" max="83" width="12.7109375" style="24" customWidth="1"/>
    <col min="84" max="84" width="11.42578125" style="21" customWidth="1"/>
    <col min="85" max="85" width="11.5703125" style="21" customWidth="1"/>
    <col min="86" max="86" width="11.28515625" style="21" customWidth="1"/>
    <col min="87" max="87" width="11" style="21" customWidth="1"/>
    <col min="88" max="88" width="10.7109375" style="21" customWidth="1"/>
    <col min="89" max="89" width="12" style="21" customWidth="1"/>
    <col min="90" max="90" width="11" style="21" customWidth="1"/>
    <col min="91" max="91" width="12.42578125" style="111" customWidth="1"/>
    <col min="92" max="92" width="11.7109375" style="24" customWidth="1"/>
    <col min="93" max="93" width="10.85546875" style="21" customWidth="1"/>
    <col min="94" max="94" width="11.140625" style="21" customWidth="1"/>
    <col min="95" max="95" width="12.7109375" style="21" customWidth="1"/>
    <col min="96" max="97" width="11.28515625" style="21" customWidth="1"/>
    <col min="98" max="98" width="11" style="21" customWidth="1"/>
    <col min="99" max="99" width="12.85546875" style="21" customWidth="1"/>
    <col min="100" max="100" width="11" style="21" customWidth="1"/>
    <col min="101" max="101" width="8.85546875" style="21"/>
    <col min="102" max="102" width="13.85546875" style="21" customWidth="1"/>
    <col min="103" max="103" width="12.7109375" style="21" customWidth="1"/>
    <col min="104" max="104" width="10.28515625" style="21" customWidth="1"/>
    <col min="105" max="105" width="11.28515625" style="21" customWidth="1"/>
    <col min="106" max="107" width="10.5703125" style="21" customWidth="1"/>
    <col min="108" max="108" width="10.85546875" style="21" customWidth="1"/>
    <col min="109" max="109" width="11.42578125" style="21" customWidth="1"/>
    <col min="110" max="110" width="10.7109375" style="21" customWidth="1"/>
    <col min="111" max="111" width="11.42578125" style="21" customWidth="1"/>
    <col min="112" max="112" width="10.42578125" style="21" customWidth="1"/>
    <col min="113" max="113" width="11.7109375" style="21" customWidth="1"/>
    <col min="114" max="114" width="11.140625" style="21" customWidth="1"/>
    <col min="115" max="115" width="11.28515625" style="21" customWidth="1"/>
    <col min="116" max="116" width="10.85546875" style="21" customWidth="1"/>
    <col min="117" max="119" width="11.28515625" style="21" customWidth="1"/>
    <col min="120" max="120" width="10.7109375" style="21" customWidth="1"/>
    <col min="121" max="121" width="12" style="21" customWidth="1"/>
    <col min="122" max="122" width="11.7109375" style="21" customWidth="1"/>
    <col min="123" max="16384" width="8.85546875" style="21"/>
  </cols>
  <sheetData>
    <row r="1" spans="1:100" ht="20.25" x14ac:dyDescent="0.3">
      <c r="A1" s="20" t="s">
        <v>0</v>
      </c>
      <c r="C1" s="22" t="s">
        <v>1</v>
      </c>
      <c r="D1" s="23" t="s">
        <v>2</v>
      </c>
      <c r="BK1" s="21"/>
      <c r="BM1" s="21"/>
      <c r="BV1" s="21"/>
      <c r="CE1" s="21"/>
      <c r="CN1" s="21"/>
    </row>
    <row r="2" spans="1:100" s="46" customFormat="1" ht="12.75" x14ac:dyDescent="0.2">
      <c r="A2" s="110" t="s">
        <v>3</v>
      </c>
      <c r="C2" s="47" t="s">
        <v>4</v>
      </c>
      <c r="CD2" s="112"/>
      <c r="CM2" s="112"/>
    </row>
    <row r="3" spans="1:100" s="46" customFormat="1" ht="12.75" x14ac:dyDescent="0.2">
      <c r="C3" s="48" t="s">
        <v>5</v>
      </c>
      <c r="CD3" s="112"/>
      <c r="CM3" s="112"/>
    </row>
    <row r="4" spans="1:100" s="46" customFormat="1" ht="12.75" x14ac:dyDescent="0.2">
      <c r="A4" s="49" t="s">
        <v>1</v>
      </c>
      <c r="B4" s="49"/>
      <c r="C4" s="50" t="s">
        <v>6</v>
      </c>
      <c r="CD4" s="112"/>
      <c r="CM4" s="112"/>
    </row>
    <row r="5" spans="1:100" s="46" customFormat="1" ht="12.75" x14ac:dyDescent="0.2">
      <c r="A5" s="47" t="s">
        <v>4</v>
      </c>
      <c r="B5" s="47"/>
      <c r="C5" s="50"/>
      <c r="CD5" s="112"/>
      <c r="CM5" s="112"/>
    </row>
    <row r="6" spans="1:100" s="46" customFormat="1" ht="12.75" x14ac:dyDescent="0.2">
      <c r="A6" s="48" t="s">
        <v>5</v>
      </c>
      <c r="B6" s="48"/>
      <c r="C6" s="50"/>
      <c r="CD6" s="112"/>
      <c r="CM6" s="112"/>
    </row>
    <row r="7" spans="1:100" s="46" customFormat="1" ht="15.75" x14ac:dyDescent="0.25">
      <c r="A7" s="50" t="s">
        <v>6</v>
      </c>
      <c r="B7" s="50"/>
      <c r="C7" s="51"/>
      <c r="D7" s="51"/>
      <c r="N7" s="51">
        <v>2019</v>
      </c>
      <c r="O7" s="51"/>
      <c r="P7" s="51"/>
      <c r="Q7" s="51"/>
      <c r="R7" s="51"/>
      <c r="S7" s="51"/>
      <c r="T7" s="51"/>
      <c r="U7" s="51"/>
      <c r="V7" s="51"/>
      <c r="AB7" s="51">
        <v>2020</v>
      </c>
      <c r="AC7" s="51"/>
      <c r="AD7" s="51"/>
      <c r="AL7" s="51">
        <v>2021</v>
      </c>
      <c r="AM7" s="51"/>
      <c r="AN7" s="51"/>
      <c r="AO7" s="51"/>
      <c r="AP7" s="51"/>
      <c r="AQ7" s="51"/>
      <c r="AR7" s="51"/>
      <c r="AV7" s="51">
        <v>2022</v>
      </c>
      <c r="AW7" s="51"/>
      <c r="AX7" s="51"/>
      <c r="AY7" s="51"/>
      <c r="AZ7" s="51"/>
      <c r="BA7" s="51"/>
      <c r="BB7" s="51"/>
      <c r="BK7" s="128">
        <v>2022</v>
      </c>
      <c r="BL7" s="124"/>
      <c r="BM7" s="128">
        <v>2023</v>
      </c>
      <c r="BN7" s="124"/>
      <c r="BO7" s="124"/>
      <c r="BP7" s="124"/>
      <c r="BQ7" s="124"/>
      <c r="BR7" s="124"/>
      <c r="BS7" s="124"/>
      <c r="BT7" s="124"/>
      <c r="BU7" s="124"/>
      <c r="BV7" s="128">
        <v>2024</v>
      </c>
      <c r="BW7" s="124"/>
      <c r="BX7" s="124"/>
      <c r="BY7" s="124"/>
      <c r="BZ7" s="124"/>
      <c r="CA7" s="124"/>
      <c r="CB7" s="124"/>
      <c r="CC7" s="124"/>
      <c r="CD7" s="125"/>
      <c r="CE7" s="128">
        <v>2025</v>
      </c>
      <c r="CF7" s="124"/>
      <c r="CG7" s="124"/>
      <c r="CH7" s="124"/>
      <c r="CI7" s="124"/>
      <c r="CJ7" s="124"/>
      <c r="CK7" s="124"/>
      <c r="CL7" s="124"/>
      <c r="CM7" s="125"/>
      <c r="CN7" s="128">
        <v>2026</v>
      </c>
      <c r="CO7" s="124"/>
      <c r="CP7" s="124"/>
      <c r="CQ7" s="124"/>
    </row>
    <row r="8" spans="1:100" s="46" customFormat="1" ht="12.75" x14ac:dyDescent="0.2">
      <c r="A8" s="52" t="s">
        <v>2</v>
      </c>
      <c r="N8" s="46" t="s">
        <v>7</v>
      </c>
      <c r="AB8" s="46" t="s">
        <v>8</v>
      </c>
      <c r="AL8" s="46" t="s">
        <v>9</v>
      </c>
      <c r="BK8" s="129"/>
      <c r="BM8" s="129"/>
      <c r="BV8" s="129"/>
      <c r="CD8" s="112"/>
      <c r="CE8" s="129"/>
      <c r="CM8" s="112"/>
      <c r="CN8" s="129"/>
    </row>
    <row r="9" spans="1:100" s="127" customFormat="1" ht="12.75" x14ac:dyDescent="0.2">
      <c r="A9" s="126"/>
      <c r="B9" s="126" t="s">
        <v>10</v>
      </c>
      <c r="C9" s="126" t="s">
        <v>11</v>
      </c>
      <c r="D9" s="126" t="s">
        <v>12</v>
      </c>
      <c r="E9" s="126" t="s">
        <v>13</v>
      </c>
      <c r="F9" s="126" t="s">
        <v>14</v>
      </c>
      <c r="G9" s="126" t="s">
        <v>15</v>
      </c>
      <c r="H9" s="126" t="s">
        <v>16</v>
      </c>
      <c r="I9" s="126" t="s">
        <v>17</v>
      </c>
      <c r="J9" s="126" t="s">
        <v>18</v>
      </c>
      <c r="K9" s="126" t="s">
        <v>19</v>
      </c>
      <c r="L9" s="126" t="s">
        <v>20</v>
      </c>
      <c r="M9" s="126"/>
      <c r="N9" s="126" t="s">
        <v>21</v>
      </c>
      <c r="O9" s="126" t="s">
        <v>11</v>
      </c>
      <c r="P9" s="126" t="s">
        <v>12</v>
      </c>
      <c r="Q9" s="126" t="s">
        <v>13</v>
      </c>
      <c r="R9" s="126" t="s">
        <v>14</v>
      </c>
      <c r="S9" s="126" t="s">
        <v>15</v>
      </c>
      <c r="T9" s="126" t="s">
        <v>16</v>
      </c>
      <c r="U9" s="126" t="s">
        <v>17</v>
      </c>
      <c r="V9" s="126" t="s">
        <v>18</v>
      </c>
      <c r="W9" s="126" t="s">
        <v>22</v>
      </c>
      <c r="X9" s="126" t="s">
        <v>23</v>
      </c>
      <c r="Y9" s="126" t="s">
        <v>19</v>
      </c>
      <c r="Z9" s="126" t="s">
        <v>20</v>
      </c>
      <c r="AA9" s="126"/>
      <c r="AB9" s="126" t="s">
        <v>24</v>
      </c>
      <c r="AC9" s="126" t="s">
        <v>25</v>
      </c>
      <c r="AD9" s="126" t="s">
        <v>26</v>
      </c>
      <c r="AE9" s="126" t="s">
        <v>15</v>
      </c>
      <c r="AF9" s="126" t="s">
        <v>16</v>
      </c>
      <c r="AG9" s="126" t="s">
        <v>17</v>
      </c>
      <c r="AH9" s="126" t="s">
        <v>18</v>
      </c>
      <c r="AI9" s="126" t="s">
        <v>19</v>
      </c>
      <c r="AJ9" s="126" t="s">
        <v>20</v>
      </c>
      <c r="AL9" s="126" t="s">
        <v>27</v>
      </c>
      <c r="AM9" s="126" t="s">
        <v>25</v>
      </c>
      <c r="AN9" s="126" t="s">
        <v>26</v>
      </c>
      <c r="AO9" s="126" t="s">
        <v>15</v>
      </c>
      <c r="AP9" s="126" t="s">
        <v>16</v>
      </c>
      <c r="AQ9" s="126" t="s">
        <v>17</v>
      </c>
      <c r="AR9" s="126" t="s">
        <v>18</v>
      </c>
      <c r="AS9" s="126" t="s">
        <v>19</v>
      </c>
      <c r="AT9" s="126" t="s">
        <v>20</v>
      </c>
      <c r="AU9" s="126"/>
      <c r="AV9" s="126" t="s">
        <v>28</v>
      </c>
      <c r="AW9" s="126" t="s">
        <v>25</v>
      </c>
      <c r="AX9" s="126" t="s">
        <v>26</v>
      </c>
      <c r="AY9" s="126" t="s">
        <v>11</v>
      </c>
      <c r="AZ9" s="126" t="s">
        <v>12</v>
      </c>
      <c r="BA9" s="126" t="s">
        <v>13</v>
      </c>
      <c r="BB9" s="126" t="s">
        <v>14</v>
      </c>
      <c r="BC9" s="126" t="s">
        <v>15</v>
      </c>
      <c r="BD9" s="126" t="s">
        <v>16</v>
      </c>
      <c r="BE9" s="126" t="s">
        <v>17</v>
      </c>
      <c r="BF9" s="126" t="s">
        <v>18</v>
      </c>
      <c r="BG9" s="126" t="s">
        <v>19</v>
      </c>
      <c r="BH9" s="126" t="s">
        <v>20</v>
      </c>
      <c r="BI9" s="126" t="s">
        <v>29</v>
      </c>
      <c r="BJ9" s="126" t="s">
        <v>30</v>
      </c>
      <c r="BK9" s="130" t="s">
        <v>31</v>
      </c>
      <c r="BL9" s="126"/>
      <c r="BM9" s="130" t="s">
        <v>32</v>
      </c>
      <c r="BN9" s="126" t="s">
        <v>33</v>
      </c>
      <c r="BO9" s="126" t="s">
        <v>34</v>
      </c>
      <c r="BP9" s="126" t="s">
        <v>25</v>
      </c>
      <c r="BQ9" s="126" t="s">
        <v>26</v>
      </c>
      <c r="BR9" s="126" t="s">
        <v>11</v>
      </c>
      <c r="BS9" s="126" t="s">
        <v>12</v>
      </c>
      <c r="BT9" s="126" t="s">
        <v>35</v>
      </c>
      <c r="BU9" s="126" t="s">
        <v>36</v>
      </c>
      <c r="BV9" s="130" t="s">
        <v>37</v>
      </c>
      <c r="BW9" s="126" t="s">
        <v>33</v>
      </c>
      <c r="BX9" s="126" t="s">
        <v>34</v>
      </c>
      <c r="BY9" s="126" t="s">
        <v>25</v>
      </c>
      <c r="BZ9" s="126" t="s">
        <v>26</v>
      </c>
      <c r="CA9" s="126" t="s">
        <v>11</v>
      </c>
      <c r="CB9" s="126" t="s">
        <v>12</v>
      </c>
      <c r="CC9" s="126" t="s">
        <v>35</v>
      </c>
      <c r="CD9" s="126" t="s">
        <v>36</v>
      </c>
      <c r="CE9" s="130" t="s">
        <v>38</v>
      </c>
      <c r="CF9" s="126" t="s">
        <v>33</v>
      </c>
      <c r="CG9" s="126" t="s">
        <v>34</v>
      </c>
      <c r="CH9" s="126" t="s">
        <v>25</v>
      </c>
      <c r="CI9" s="126" t="s">
        <v>26</v>
      </c>
      <c r="CJ9" s="126" t="s">
        <v>11</v>
      </c>
      <c r="CK9" s="126" t="s">
        <v>12</v>
      </c>
      <c r="CL9" s="126" t="s">
        <v>35</v>
      </c>
      <c r="CM9" s="126" t="s">
        <v>36</v>
      </c>
      <c r="CN9" s="130" t="s">
        <v>39</v>
      </c>
      <c r="CO9" s="126" t="s">
        <v>33</v>
      </c>
      <c r="CP9" s="126" t="s">
        <v>34</v>
      </c>
      <c r="CQ9" s="126" t="s">
        <v>25</v>
      </c>
      <c r="CR9" s="126" t="s">
        <v>26</v>
      </c>
      <c r="CS9" s="126" t="s">
        <v>11</v>
      </c>
      <c r="CT9" s="126" t="s">
        <v>12</v>
      </c>
      <c r="CU9" s="126" t="s">
        <v>35</v>
      </c>
      <c r="CV9" s="126" t="s">
        <v>36</v>
      </c>
    </row>
    <row r="10" spans="1:100" s="46" customFormat="1" ht="12.75" x14ac:dyDescent="0.2">
      <c r="A10" s="51" t="s">
        <v>40</v>
      </c>
      <c r="B10" s="53">
        <f>SUM(B13:B40)</f>
        <v>10772788</v>
      </c>
      <c r="C10" s="53">
        <f>SUM(C13:C51)</f>
        <v>-2430120</v>
      </c>
      <c r="D10" s="53">
        <f>B10+C10</f>
        <v>8342668</v>
      </c>
      <c r="E10" s="53">
        <f>SUM(E13:E78)</f>
        <v>-3108000</v>
      </c>
      <c r="F10" s="53">
        <f>B10+E10</f>
        <v>7664788</v>
      </c>
      <c r="G10" s="53">
        <f>SUM(G12:G78)</f>
        <v>-3570000</v>
      </c>
      <c r="H10" s="53">
        <f>B10+G10</f>
        <v>7202788</v>
      </c>
      <c r="I10" s="53">
        <f>SUM(I13:I54)</f>
        <v>-3287000</v>
      </c>
      <c r="J10" s="53">
        <f>B10+I10</f>
        <v>7485788</v>
      </c>
      <c r="K10" s="53">
        <f>SUM(K13:K46)</f>
        <v>-3440000</v>
      </c>
      <c r="L10" s="53">
        <f>B10+K10</f>
        <v>7332788</v>
      </c>
      <c r="N10" s="53">
        <f>SUM(N13:N40)</f>
        <v>11836248</v>
      </c>
      <c r="O10" s="53">
        <v>700000</v>
      </c>
      <c r="P10" s="53">
        <f>N10+O10</f>
        <v>12536248</v>
      </c>
      <c r="Q10" s="53">
        <f>SUM(Q13:Q43)</f>
        <v>-2033000</v>
      </c>
      <c r="R10" s="53">
        <f>N10+Q10</f>
        <v>9803248</v>
      </c>
      <c r="S10" s="53">
        <f>SUM(S13:S55)</f>
        <v>-2930000</v>
      </c>
      <c r="T10" s="53">
        <f>N10+S10</f>
        <v>8906248</v>
      </c>
      <c r="U10" s="53">
        <v>-1764000</v>
      </c>
      <c r="V10" s="53">
        <f>N10+U10</f>
        <v>10072248</v>
      </c>
      <c r="W10" s="51">
        <f>SUM(W13:W43)</f>
        <v>-2099000</v>
      </c>
      <c r="X10" s="53">
        <f>N10+W10</f>
        <v>9737248</v>
      </c>
      <c r="Y10" s="51">
        <f>SUM(Y13:Y46)</f>
        <v>-3992000</v>
      </c>
      <c r="Z10" s="53">
        <f>N10+Y10</f>
        <v>7844248</v>
      </c>
      <c r="AB10" s="53">
        <f>SUM(AB13:AB41)</f>
        <v>12571183</v>
      </c>
      <c r="AC10" s="53">
        <f>SUM(AC13:AC65)</f>
        <v>1150000</v>
      </c>
      <c r="AD10" s="53">
        <f>AB10+AC10</f>
        <v>13721183</v>
      </c>
      <c r="AE10" s="53">
        <f>SUM(AE13:AE59)</f>
        <v>-1937000</v>
      </c>
      <c r="AF10" s="53">
        <f>AB10+AE10</f>
        <v>10634183</v>
      </c>
      <c r="AG10" s="53">
        <f>SUM(AG13:AG62)</f>
        <v>3000</v>
      </c>
      <c r="AH10" s="53">
        <f>AB10+AG10</f>
        <v>12574183</v>
      </c>
      <c r="AI10" s="53">
        <f>SUM(AI13:AI64)</f>
        <v>-4109000</v>
      </c>
      <c r="AJ10" s="53">
        <f>AB10+AI10</f>
        <v>8462183</v>
      </c>
      <c r="AL10" s="53">
        <v>16202213</v>
      </c>
      <c r="AM10" s="53">
        <f>SUM(AM13:AM74)</f>
        <v>1450000</v>
      </c>
      <c r="AN10" s="53">
        <f>AL10+AM10</f>
        <v>17652213</v>
      </c>
      <c r="AO10" s="53">
        <f>SUM(AO13:AO70)</f>
        <v>-2257000</v>
      </c>
      <c r="AP10" s="53">
        <f>AL10+AO10</f>
        <v>13945213</v>
      </c>
      <c r="AQ10" s="53">
        <f>SUM(AQ13:AQ72)</f>
        <v>405000</v>
      </c>
      <c r="AR10" s="53">
        <f>AL10+AQ10</f>
        <v>16607213</v>
      </c>
      <c r="AS10" s="54">
        <f>SUM(AS13:AS67)</f>
        <v>-5890000</v>
      </c>
      <c r="AT10" s="53">
        <f>AL10+AS10</f>
        <v>10312213</v>
      </c>
      <c r="AU10" s="53"/>
      <c r="AV10" s="53">
        <f>SUM(AV13:AV40)</f>
        <v>21851580</v>
      </c>
      <c r="AW10" s="51">
        <f>SUM(AW13:AW75)</f>
        <v>2360000</v>
      </c>
      <c r="AX10" s="53">
        <f>AV10+AW10</f>
        <v>24211580</v>
      </c>
      <c r="AY10" s="51">
        <f>SUM(AY13:AY76)</f>
        <v>-973000</v>
      </c>
      <c r="AZ10" s="53">
        <f>AV10+AY10</f>
        <v>20878580</v>
      </c>
      <c r="BA10" s="53">
        <f>SUM(BA13:BA77)</f>
        <v>320000</v>
      </c>
      <c r="BB10" s="53">
        <f>AV10+BA10</f>
        <v>22171580</v>
      </c>
      <c r="BC10" s="53">
        <f>SUM(BC13:BC79)</f>
        <v>-3380000</v>
      </c>
      <c r="BD10" s="53">
        <f>AV10+BC10</f>
        <v>18471580</v>
      </c>
      <c r="BE10" s="53">
        <f>SUM(BE13:BE72)</f>
        <v>75000</v>
      </c>
      <c r="BF10" s="53">
        <f>AV10+BE10</f>
        <v>21926580</v>
      </c>
      <c r="BG10" s="53">
        <f>SUM(BG13:BG78)</f>
        <v>-9038000</v>
      </c>
      <c r="BH10" s="53">
        <f>AV10+BG10</f>
        <v>12813580</v>
      </c>
      <c r="BI10" s="51">
        <v>-900000</v>
      </c>
      <c r="BJ10" s="53">
        <f>AV10+BI10</f>
        <v>20951580</v>
      </c>
      <c r="BK10" s="131">
        <f>SUM(BK13:BK39)</f>
        <v>23750000</v>
      </c>
      <c r="BL10" s="53"/>
      <c r="BM10" s="133">
        <v>19542691</v>
      </c>
      <c r="BN10" s="53">
        <f>SUM(BN13:BN39)</f>
        <v>640000</v>
      </c>
      <c r="BO10" s="53">
        <f>BM10+BN10</f>
        <v>20182691</v>
      </c>
      <c r="BP10" s="53">
        <f>SUM(BP13:BP84)</f>
        <v>5573000</v>
      </c>
      <c r="BQ10" s="53">
        <f>BM10+BP10</f>
        <v>25115691</v>
      </c>
      <c r="BR10" s="53">
        <f>SUM(BR13:BR92)</f>
        <v>2236000</v>
      </c>
      <c r="BS10" s="53">
        <f>BM10+BR10</f>
        <v>21778691</v>
      </c>
      <c r="BT10" s="53">
        <f>SUM(BT13:BT106)</f>
        <v>13706774</v>
      </c>
      <c r="BU10" s="53">
        <f>BM10+BT10</f>
        <v>33249465</v>
      </c>
      <c r="BV10" s="133">
        <v>19307359</v>
      </c>
      <c r="BW10" s="53">
        <f>SUM(BW13:BW39)</f>
        <v>880000</v>
      </c>
      <c r="BX10" s="53">
        <f>BW10+BV10</f>
        <v>20187359</v>
      </c>
      <c r="BY10" s="53">
        <f>SUM(BY13:BY84)</f>
        <v>11682000</v>
      </c>
      <c r="BZ10" s="53">
        <f>BV10+BY10</f>
        <v>30989359</v>
      </c>
      <c r="CA10" s="53">
        <f>SUM(CA13:CA92)</f>
        <v>2994000</v>
      </c>
      <c r="CB10" s="53">
        <f>CA10+BV10</f>
        <v>22301359</v>
      </c>
      <c r="CC10" s="53">
        <f>SUM(CC13:CC106)</f>
        <v>21222852</v>
      </c>
      <c r="CD10" s="113">
        <f>BV10+CC10</f>
        <v>40530211</v>
      </c>
      <c r="CE10" s="133">
        <v>16438897</v>
      </c>
      <c r="CF10" s="53">
        <f>SUM(CF13:CF39)</f>
        <v>1300000</v>
      </c>
      <c r="CG10" s="53">
        <f>CF10+CE10</f>
        <v>17738897</v>
      </c>
      <c r="CH10" s="53">
        <f>SUM(CH13:CH85)</f>
        <v>15486000</v>
      </c>
      <c r="CI10" s="53">
        <f>CH10+CE10</f>
        <v>31924897</v>
      </c>
      <c r="CJ10" s="53">
        <f>SUM(CJ13:CJ77)</f>
        <v>4990000</v>
      </c>
      <c r="CK10" s="53">
        <f>CJ10+CE10</f>
        <v>21428897</v>
      </c>
      <c r="CL10" s="53">
        <f>SUM(CL13:CL106)</f>
        <v>24160500</v>
      </c>
      <c r="CM10" s="113">
        <f>CE10+CL10</f>
        <v>40599397</v>
      </c>
      <c r="CN10" s="133">
        <v>19625341</v>
      </c>
      <c r="CO10" s="53">
        <f>SUM(CO13:CO39)</f>
        <v>1135000</v>
      </c>
      <c r="CP10" s="53">
        <f>CO10+CN10</f>
        <v>20760341</v>
      </c>
      <c r="CQ10" s="53">
        <f>SUM(CQ13:CQ92)</f>
        <v>10099000</v>
      </c>
      <c r="CR10" s="53">
        <f>CN10+CQ10</f>
        <v>29724341</v>
      </c>
      <c r="CS10" s="53">
        <f>SUM(CS13:CS77)</f>
        <v>4574999</v>
      </c>
      <c r="CT10" s="53">
        <f>CN10+CS10</f>
        <v>24200340</v>
      </c>
      <c r="CU10" s="53">
        <f>SUM(CU13:CU102)</f>
        <v>25903000</v>
      </c>
      <c r="CV10" s="53">
        <f>CU10+CN10</f>
        <v>45528341</v>
      </c>
    </row>
    <row r="11" spans="1:100" s="46" customFormat="1" ht="12.75" x14ac:dyDescent="0.2">
      <c r="Q11" s="55"/>
      <c r="AL11" s="55"/>
      <c r="AM11" s="55"/>
      <c r="AN11" s="55"/>
      <c r="AO11" s="55"/>
      <c r="AP11" s="55"/>
      <c r="AQ11" s="55"/>
      <c r="AR11" s="55"/>
      <c r="AS11" s="56"/>
      <c r="AT11" s="55"/>
      <c r="AU11" s="55"/>
      <c r="AV11" s="55"/>
      <c r="BA11" s="55"/>
      <c r="BC11" s="55"/>
      <c r="BD11" s="55"/>
      <c r="BE11" s="55"/>
      <c r="BJ11" s="55"/>
      <c r="BK11" s="132"/>
      <c r="BL11" s="55"/>
      <c r="BM11" s="129"/>
      <c r="BV11" s="129"/>
      <c r="CD11" s="114"/>
      <c r="CE11" s="129"/>
      <c r="CM11" s="114"/>
      <c r="CN11" s="129"/>
    </row>
    <row r="12" spans="1:100" s="46" customFormat="1" ht="13.5" thickBot="1" x14ac:dyDescent="0.25">
      <c r="A12" s="51" t="s">
        <v>41</v>
      </c>
      <c r="B12" s="58"/>
      <c r="C12" s="59"/>
      <c r="D12" s="59"/>
      <c r="E12" s="60"/>
      <c r="F12" s="59"/>
      <c r="G12" s="51"/>
      <c r="I12" s="51"/>
      <c r="J12" s="51"/>
      <c r="K12" s="59"/>
      <c r="L12" s="59"/>
      <c r="N12" s="53"/>
      <c r="O12" s="53"/>
      <c r="P12" s="53"/>
      <c r="Q12" s="53"/>
      <c r="R12" s="53"/>
      <c r="S12" s="53"/>
      <c r="T12" s="53"/>
      <c r="U12" s="53"/>
      <c r="V12" s="53"/>
      <c r="AB12" s="53"/>
      <c r="AC12" s="53"/>
      <c r="AD12" s="53"/>
      <c r="AE12" s="53"/>
      <c r="AF12" s="53"/>
      <c r="AG12" s="53"/>
      <c r="AH12" s="53"/>
      <c r="AI12" s="53"/>
      <c r="AJ12" s="53"/>
      <c r="AL12" s="53"/>
      <c r="AM12" s="53"/>
      <c r="AN12" s="53"/>
      <c r="AO12" s="53"/>
      <c r="AP12" s="53"/>
      <c r="AQ12" s="53"/>
      <c r="AR12" s="53"/>
      <c r="AS12" s="54"/>
      <c r="AT12" s="53"/>
      <c r="AU12" s="53"/>
      <c r="AV12" s="53"/>
      <c r="BA12" s="55"/>
      <c r="BC12" s="61"/>
      <c r="BD12" s="55"/>
      <c r="BE12" s="55"/>
      <c r="BJ12" s="55"/>
      <c r="BK12" s="132"/>
      <c r="BL12" s="55"/>
      <c r="BM12" s="129"/>
      <c r="BU12" s="57"/>
      <c r="BV12" s="133"/>
      <c r="CD12" s="114"/>
      <c r="CE12" s="133"/>
      <c r="CM12" s="114"/>
      <c r="CN12" s="133"/>
    </row>
    <row r="13" spans="1:100" s="46" customFormat="1" ht="13.5" thickBot="1" x14ac:dyDescent="0.25">
      <c r="A13" s="50" t="s">
        <v>42</v>
      </c>
      <c r="B13" s="58">
        <v>590938</v>
      </c>
      <c r="C13" s="62">
        <v>-180330</v>
      </c>
      <c r="D13" s="58">
        <f t="shared" ref="D13:D36" si="0">B13+C13</f>
        <v>410608</v>
      </c>
      <c r="E13" s="63">
        <v>-243000</v>
      </c>
      <c r="F13" s="58">
        <f t="shared" ref="F13:F36" si="1">B13+E13</f>
        <v>347938</v>
      </c>
      <c r="G13" s="64">
        <v>-110000</v>
      </c>
      <c r="H13" s="55">
        <f t="shared" ref="H13:H36" si="2">B13+G13</f>
        <v>480938</v>
      </c>
      <c r="I13" s="58">
        <v>-188000</v>
      </c>
      <c r="J13" s="55">
        <f t="shared" ref="J13:J36" si="3">B13+I13</f>
        <v>402938</v>
      </c>
      <c r="K13" s="65">
        <v>-150000</v>
      </c>
      <c r="L13" s="58">
        <f t="shared" ref="L13:L36" si="4">B13+K13</f>
        <v>440938</v>
      </c>
      <c r="M13" s="55"/>
      <c r="N13" s="55">
        <v>625452</v>
      </c>
      <c r="O13" s="55"/>
      <c r="P13" s="55"/>
      <c r="Q13" s="55">
        <v>-53000</v>
      </c>
      <c r="R13" s="55">
        <f t="shared" ref="R13:R43" si="5">N13+Q13</f>
        <v>572452</v>
      </c>
      <c r="S13" s="55">
        <v>-109000</v>
      </c>
      <c r="T13" s="55">
        <f t="shared" ref="T13:T55" si="6">N13+S13</f>
        <v>516452</v>
      </c>
      <c r="U13" s="55"/>
      <c r="V13" s="55"/>
      <c r="W13" s="56">
        <v>-50000</v>
      </c>
      <c r="X13" s="55">
        <f t="shared" ref="X13:X39" si="7">N13+W13</f>
        <v>575452</v>
      </c>
      <c r="Y13" s="46">
        <v>-206000</v>
      </c>
      <c r="Z13" s="55">
        <f t="shared" ref="Z13:Z39" si="8">N13+Y13</f>
        <v>419452</v>
      </c>
      <c r="AB13" s="55">
        <v>588944</v>
      </c>
      <c r="AD13" s="55">
        <f t="shared" ref="AD13:AD39" si="9">AB13+AC13</f>
        <v>588944</v>
      </c>
      <c r="AE13" s="46">
        <v>-25000</v>
      </c>
      <c r="AF13" s="55">
        <f>AB13+AE13</f>
        <v>563944</v>
      </c>
      <c r="AG13" s="46">
        <v>-25000</v>
      </c>
      <c r="AH13" s="55">
        <f>AB13+AG13</f>
        <v>563944</v>
      </c>
      <c r="AI13" s="46">
        <v>-169000</v>
      </c>
      <c r="AJ13" s="55">
        <f>AB13+AI13</f>
        <v>419944</v>
      </c>
      <c r="AL13" s="55">
        <v>595611</v>
      </c>
      <c r="AM13" s="55"/>
      <c r="AN13" s="55">
        <f t="shared" ref="AN13:AN39" si="10">AL13+AM13</f>
        <v>595611</v>
      </c>
      <c r="AO13" s="46">
        <v>22000</v>
      </c>
      <c r="AP13" s="55">
        <f t="shared" ref="AP13:AP39" si="11">AL13+AO13</f>
        <v>617611</v>
      </c>
      <c r="AQ13" s="46">
        <v>20000</v>
      </c>
      <c r="AR13" s="55">
        <f t="shared" ref="AR13:AR39" si="12">AL13+AQ13</f>
        <v>615611</v>
      </c>
      <c r="AS13" s="66">
        <v>-170000</v>
      </c>
      <c r="AT13" s="55">
        <f>AL13+AS13</f>
        <v>425611</v>
      </c>
      <c r="AU13" s="55"/>
      <c r="AV13" s="55">
        <v>645033</v>
      </c>
      <c r="AW13" s="46">
        <v>30000</v>
      </c>
      <c r="AX13" s="55">
        <f>AV13+AW13</f>
        <v>675033</v>
      </c>
      <c r="AY13" s="46">
        <v>25000</v>
      </c>
      <c r="AZ13" s="55">
        <f>AV13+AY13</f>
        <v>670033</v>
      </c>
      <c r="BA13" s="55">
        <v>-1000</v>
      </c>
      <c r="BB13" s="55">
        <f>AV13+BA13</f>
        <v>644033</v>
      </c>
      <c r="BC13" s="55">
        <v>-12000</v>
      </c>
      <c r="BD13" s="55">
        <f t="shared" ref="BD13:BD75" si="13">AV13+BC13</f>
        <v>633033</v>
      </c>
      <c r="BE13" s="55">
        <v>10000</v>
      </c>
      <c r="BF13" s="55">
        <f>AV13+BE13</f>
        <v>655033</v>
      </c>
      <c r="BG13" s="55">
        <v>-37000</v>
      </c>
      <c r="BH13" s="55">
        <f>AV13+BG13</f>
        <v>608033</v>
      </c>
      <c r="BJ13" s="55">
        <f t="shared" ref="BJ13:BJ75" si="14">AV13+BI13</f>
        <v>645033</v>
      </c>
      <c r="BK13" s="132">
        <v>646000</v>
      </c>
      <c r="BL13" s="55"/>
      <c r="BM13" s="134">
        <v>620648</v>
      </c>
      <c r="BN13" s="55">
        <v>0</v>
      </c>
      <c r="BO13" s="55">
        <f t="shared" ref="BO13:BO39" si="15">BN13+BM13</f>
        <v>620648</v>
      </c>
      <c r="BP13" s="67">
        <v>25000</v>
      </c>
      <c r="BQ13" s="55">
        <f t="shared" ref="BQ13:BQ39" si="16">BP13+BM13</f>
        <v>645648</v>
      </c>
      <c r="BR13" s="55">
        <v>-2000</v>
      </c>
      <c r="BS13" s="55">
        <f t="shared" ref="BS13:BS20" si="17">BR13+BM13</f>
        <v>618648</v>
      </c>
      <c r="BT13" s="68">
        <v>10000</v>
      </c>
      <c r="BU13" s="69">
        <f t="shared" ref="BU13:BU44" si="18">BT13+BM13</f>
        <v>630648</v>
      </c>
      <c r="BV13" s="134">
        <v>635535</v>
      </c>
      <c r="BW13" s="55">
        <v>0</v>
      </c>
      <c r="BX13" s="55">
        <f t="shared" ref="BX13:BX28" si="19">BW13+BV13</f>
        <v>635535</v>
      </c>
      <c r="BY13" s="67">
        <v>30000</v>
      </c>
      <c r="BZ13" s="55">
        <f t="shared" ref="BZ13:BZ29" si="20">BY13+BV13</f>
        <v>665535</v>
      </c>
      <c r="CA13" s="55">
        <v>-3000</v>
      </c>
      <c r="CB13" s="55">
        <f t="shared" ref="CB13:CB29" si="21">CA13+BV13</f>
        <v>632535</v>
      </c>
      <c r="CC13" s="55">
        <v>99000</v>
      </c>
      <c r="CD13" s="69">
        <f t="shared" ref="CD13:CD44" si="22">CC13+BV13</f>
        <v>734535</v>
      </c>
      <c r="CE13" s="134">
        <v>651691</v>
      </c>
      <c r="CF13" s="55">
        <v>50000</v>
      </c>
      <c r="CG13" s="55">
        <f t="shared" ref="CG13:CG39" si="23">CF13+CE13</f>
        <v>701691</v>
      </c>
      <c r="CH13" s="55">
        <v>54000</v>
      </c>
      <c r="CI13" s="55">
        <f t="shared" ref="CI13:CI44" si="24">CE13+CH13</f>
        <v>705691</v>
      </c>
      <c r="CJ13" s="55">
        <v>15000</v>
      </c>
      <c r="CK13" s="55">
        <f t="shared" ref="CK13:CK39" si="25">CJ13+CE13</f>
        <v>666691</v>
      </c>
      <c r="CL13" s="55">
        <v>127500</v>
      </c>
      <c r="CM13" s="69">
        <f t="shared" ref="CM13:CM44" si="26">CL13+CE13</f>
        <v>779191</v>
      </c>
      <c r="CN13" s="134">
        <v>787432</v>
      </c>
      <c r="CO13" s="55">
        <v>0</v>
      </c>
      <c r="CP13" s="55">
        <f>CO13+CN13</f>
        <v>787432</v>
      </c>
      <c r="CQ13" s="55">
        <v>19000</v>
      </c>
      <c r="CR13" s="55">
        <f>CQ13+CN13</f>
        <v>806432</v>
      </c>
      <c r="CS13" s="55">
        <v>22000</v>
      </c>
      <c r="CT13" s="55">
        <f>CS13+CN13</f>
        <v>809432</v>
      </c>
      <c r="CU13" s="55">
        <v>33000</v>
      </c>
      <c r="CV13" s="55">
        <f t="shared" ref="CV13:CV44" si="27">CU13+CN13</f>
        <v>820432</v>
      </c>
    </row>
    <row r="14" spans="1:100" s="46" customFormat="1" ht="13.5" thickBot="1" x14ac:dyDescent="0.25">
      <c r="A14" s="49" t="s">
        <v>43</v>
      </c>
      <c r="B14" s="58">
        <v>410214</v>
      </c>
      <c r="C14" s="62">
        <v>-82000</v>
      </c>
      <c r="D14" s="58">
        <f t="shared" si="0"/>
        <v>328214</v>
      </c>
      <c r="E14" s="63">
        <v>-88000</v>
      </c>
      <c r="F14" s="58">
        <f t="shared" si="1"/>
        <v>322214</v>
      </c>
      <c r="G14" s="64">
        <v>-55000</v>
      </c>
      <c r="H14" s="55">
        <f t="shared" si="2"/>
        <v>355214</v>
      </c>
      <c r="I14" s="58">
        <v>-87000</v>
      </c>
      <c r="J14" s="55">
        <f t="shared" si="3"/>
        <v>323214</v>
      </c>
      <c r="K14" s="65">
        <v>-55000</v>
      </c>
      <c r="L14" s="58">
        <f t="shared" si="4"/>
        <v>355214</v>
      </c>
      <c r="M14" s="55"/>
      <c r="N14" s="55">
        <v>410214</v>
      </c>
      <c r="O14" s="55"/>
      <c r="P14" s="55"/>
      <c r="Q14" s="55"/>
      <c r="R14" s="55">
        <f t="shared" si="5"/>
        <v>410214</v>
      </c>
      <c r="S14" s="55">
        <v>-55000</v>
      </c>
      <c r="T14" s="55">
        <f t="shared" si="6"/>
        <v>355214</v>
      </c>
      <c r="U14" s="55"/>
      <c r="V14" s="55"/>
      <c r="W14" s="56">
        <v>-50000</v>
      </c>
      <c r="X14" s="55">
        <f t="shared" si="7"/>
        <v>360214</v>
      </c>
      <c r="Y14" s="46">
        <v>-53000</v>
      </c>
      <c r="Z14" s="55">
        <f t="shared" si="8"/>
        <v>357214</v>
      </c>
      <c r="AB14" s="55">
        <v>465714</v>
      </c>
      <c r="AD14" s="55">
        <f t="shared" si="9"/>
        <v>465714</v>
      </c>
      <c r="AE14" s="46">
        <v>-80000</v>
      </c>
      <c r="AF14" s="55">
        <f t="shared" ref="AF14:AF64" si="28">AB14+AE14</f>
        <v>385714</v>
      </c>
      <c r="AH14" s="55">
        <f t="shared" ref="AH14:AH62" si="29">AB14+AG14</f>
        <v>465714</v>
      </c>
      <c r="AJ14" s="55">
        <f t="shared" ref="AJ14:AJ64" si="30">AB14+AI14</f>
        <v>465714</v>
      </c>
      <c r="AL14" s="55">
        <v>507714</v>
      </c>
      <c r="AM14" s="55"/>
      <c r="AN14" s="55">
        <f t="shared" si="10"/>
        <v>507714</v>
      </c>
      <c r="AO14" s="46">
        <v>-35000</v>
      </c>
      <c r="AP14" s="55">
        <f t="shared" si="11"/>
        <v>472714</v>
      </c>
      <c r="AR14" s="55">
        <f t="shared" si="12"/>
        <v>507714</v>
      </c>
      <c r="AS14" s="56"/>
      <c r="AT14" s="55">
        <f t="shared" ref="AT14:AT67" si="31">AL14+AS14</f>
        <v>507714</v>
      </c>
      <c r="AU14" s="55"/>
      <c r="AV14" s="55">
        <v>513714</v>
      </c>
      <c r="AX14" s="55">
        <f t="shared" ref="AX14:AX75" si="32">AV14+AW14</f>
        <v>513714</v>
      </c>
      <c r="AY14" s="46">
        <v>-8000</v>
      </c>
      <c r="AZ14" s="55">
        <f t="shared" ref="AZ14:AZ76" si="33">AV14+AY14</f>
        <v>505714</v>
      </c>
      <c r="BA14" s="55">
        <v>-8000</v>
      </c>
      <c r="BB14" s="55">
        <f t="shared" ref="BB14:BB77" si="34">AV14+BA14</f>
        <v>505714</v>
      </c>
      <c r="BC14" s="55">
        <v>-38000</v>
      </c>
      <c r="BD14" s="55">
        <f t="shared" si="13"/>
        <v>475714</v>
      </c>
      <c r="BE14" s="55"/>
      <c r="BF14" s="55">
        <f t="shared" ref="BF14:BF72" si="35">AV14+BE14</f>
        <v>513714</v>
      </c>
      <c r="BH14" s="55">
        <f t="shared" ref="BH14:BH78" si="36">AV14+BG14</f>
        <v>513714</v>
      </c>
      <c r="BJ14" s="55">
        <f t="shared" si="14"/>
        <v>513714</v>
      </c>
      <c r="BK14" s="132">
        <v>514000</v>
      </c>
      <c r="BL14" s="55"/>
      <c r="BM14" s="134">
        <v>391714</v>
      </c>
      <c r="BN14" s="55">
        <v>40000</v>
      </c>
      <c r="BO14" s="55">
        <f t="shared" si="15"/>
        <v>431714</v>
      </c>
      <c r="BP14" s="67">
        <v>122000</v>
      </c>
      <c r="BQ14" s="55">
        <f t="shared" si="16"/>
        <v>513714</v>
      </c>
      <c r="BR14" s="55"/>
      <c r="BS14" s="55">
        <f t="shared" si="17"/>
        <v>391714</v>
      </c>
      <c r="BT14" s="68">
        <v>128286</v>
      </c>
      <c r="BU14" s="69">
        <f t="shared" si="18"/>
        <v>520000</v>
      </c>
      <c r="BV14" s="134">
        <v>417714</v>
      </c>
      <c r="BW14" s="55">
        <v>30000</v>
      </c>
      <c r="BX14" s="55">
        <f t="shared" si="19"/>
        <v>447714</v>
      </c>
      <c r="BY14" s="67">
        <v>68000</v>
      </c>
      <c r="BZ14" s="55">
        <f t="shared" si="20"/>
        <v>485714</v>
      </c>
      <c r="CA14" s="55"/>
      <c r="CB14" s="55">
        <f t="shared" si="21"/>
        <v>417714</v>
      </c>
      <c r="CC14" s="55">
        <v>132000</v>
      </c>
      <c r="CD14" s="69">
        <f t="shared" si="22"/>
        <v>549714</v>
      </c>
      <c r="CE14" s="134">
        <v>388714</v>
      </c>
      <c r="CF14" s="55">
        <v>30000</v>
      </c>
      <c r="CG14" s="55">
        <f t="shared" si="23"/>
        <v>418714</v>
      </c>
      <c r="CH14" s="55">
        <v>53000</v>
      </c>
      <c r="CI14" s="55">
        <f t="shared" si="24"/>
        <v>441714</v>
      </c>
      <c r="CJ14" s="55"/>
      <c r="CK14" s="55">
        <f t="shared" si="25"/>
        <v>388714</v>
      </c>
      <c r="CL14" s="55">
        <v>221000</v>
      </c>
      <c r="CM14" s="69">
        <f t="shared" si="26"/>
        <v>609714</v>
      </c>
      <c r="CN14" s="134">
        <v>407714</v>
      </c>
      <c r="CO14" s="55">
        <v>0</v>
      </c>
      <c r="CP14" s="55">
        <f t="shared" ref="CP14:CP39" si="37">CO14+CN14</f>
        <v>407714</v>
      </c>
      <c r="CQ14" s="55">
        <v>95000</v>
      </c>
      <c r="CR14" s="55">
        <f t="shared" ref="CR14:CR77" si="38">CQ14+CN14</f>
        <v>502714</v>
      </c>
      <c r="CS14" s="55"/>
      <c r="CT14" s="55">
        <f t="shared" ref="CT14:CT39" si="39">CS14+CN14</f>
        <v>407714</v>
      </c>
      <c r="CU14" s="55">
        <v>162000</v>
      </c>
      <c r="CV14" s="55">
        <f t="shared" si="27"/>
        <v>569714</v>
      </c>
    </row>
    <row r="15" spans="1:100" s="46" customFormat="1" ht="13.5" thickBot="1" x14ac:dyDescent="0.25">
      <c r="A15" s="49" t="s">
        <v>44</v>
      </c>
      <c r="B15" s="58">
        <v>1247535</v>
      </c>
      <c r="C15" s="62">
        <v>-275000</v>
      </c>
      <c r="D15" s="58">
        <f t="shared" si="0"/>
        <v>972535</v>
      </c>
      <c r="E15" s="63">
        <v>-275000</v>
      </c>
      <c r="F15" s="58">
        <f t="shared" si="1"/>
        <v>972535</v>
      </c>
      <c r="G15" s="64">
        <v>-250000</v>
      </c>
      <c r="H15" s="55">
        <f t="shared" si="2"/>
        <v>997535</v>
      </c>
      <c r="I15" s="58">
        <v>-605000</v>
      </c>
      <c r="J15" s="55">
        <f t="shared" si="3"/>
        <v>642535</v>
      </c>
      <c r="K15" s="65">
        <v>-398000</v>
      </c>
      <c r="L15" s="58">
        <f t="shared" si="4"/>
        <v>849535</v>
      </c>
      <c r="M15" s="55"/>
      <c r="N15" s="55">
        <v>1247535</v>
      </c>
      <c r="O15" s="55"/>
      <c r="P15" s="55"/>
      <c r="Q15" s="55">
        <v>70000</v>
      </c>
      <c r="R15" s="55">
        <f t="shared" si="5"/>
        <v>1317535</v>
      </c>
      <c r="S15" s="55">
        <v>-200000</v>
      </c>
      <c r="T15" s="55">
        <f t="shared" si="6"/>
        <v>1047535</v>
      </c>
      <c r="U15" s="55"/>
      <c r="V15" s="55"/>
      <c r="W15" s="56">
        <v>-600000</v>
      </c>
      <c r="X15" s="55">
        <f t="shared" si="7"/>
        <v>647535</v>
      </c>
      <c r="Y15" s="70">
        <v>-200000</v>
      </c>
      <c r="Z15" s="55">
        <f t="shared" si="8"/>
        <v>1047535</v>
      </c>
      <c r="AB15" s="55">
        <v>1115035</v>
      </c>
      <c r="AC15" s="46">
        <v>100000</v>
      </c>
      <c r="AD15" s="55">
        <f t="shared" si="9"/>
        <v>1215035</v>
      </c>
      <c r="AE15" s="46">
        <v>-400000</v>
      </c>
      <c r="AF15" s="55">
        <f t="shared" si="28"/>
        <v>715035</v>
      </c>
      <c r="AG15" s="46">
        <v>-400000</v>
      </c>
      <c r="AH15" s="55">
        <f t="shared" si="29"/>
        <v>715035</v>
      </c>
      <c r="AI15" s="70">
        <v>-215000</v>
      </c>
      <c r="AJ15" s="55">
        <f t="shared" si="30"/>
        <v>900035</v>
      </c>
      <c r="AL15" s="55">
        <v>1962035</v>
      </c>
      <c r="AN15" s="55">
        <f t="shared" si="10"/>
        <v>1962035</v>
      </c>
      <c r="AP15" s="55">
        <f t="shared" si="11"/>
        <v>1962035</v>
      </c>
      <c r="AQ15" s="46">
        <v>30000</v>
      </c>
      <c r="AR15" s="55">
        <f t="shared" si="12"/>
        <v>1992035</v>
      </c>
      <c r="AS15" s="66">
        <v>-500000</v>
      </c>
      <c r="AT15" s="55">
        <f t="shared" si="31"/>
        <v>1462035</v>
      </c>
      <c r="AU15" s="55"/>
      <c r="AV15" s="55">
        <v>2064035</v>
      </c>
      <c r="AW15" s="46">
        <v>0</v>
      </c>
      <c r="AX15" s="55">
        <f t="shared" si="32"/>
        <v>2064035</v>
      </c>
      <c r="AY15" s="46">
        <v>160000</v>
      </c>
      <c r="AZ15" s="55">
        <f t="shared" si="33"/>
        <v>2224035</v>
      </c>
      <c r="BA15" s="55"/>
      <c r="BB15" s="55">
        <f t="shared" si="34"/>
        <v>2064035</v>
      </c>
      <c r="BC15" s="55">
        <v>-350000</v>
      </c>
      <c r="BD15" s="55">
        <f t="shared" si="13"/>
        <v>1714035</v>
      </c>
      <c r="BE15" s="55">
        <v>280000</v>
      </c>
      <c r="BF15" s="55">
        <f t="shared" si="35"/>
        <v>2344035</v>
      </c>
      <c r="BH15" s="55">
        <f t="shared" si="36"/>
        <v>2064035</v>
      </c>
      <c r="BJ15" s="55">
        <f t="shared" si="14"/>
        <v>2064035</v>
      </c>
      <c r="BK15" s="132">
        <v>2061000</v>
      </c>
      <c r="BL15" s="55"/>
      <c r="BM15" s="134">
        <v>1130035</v>
      </c>
      <c r="BN15" s="55">
        <v>250000</v>
      </c>
      <c r="BO15" s="55">
        <f t="shared" si="15"/>
        <v>1380035</v>
      </c>
      <c r="BP15" s="67">
        <v>1870000</v>
      </c>
      <c r="BQ15" s="55">
        <f t="shared" si="16"/>
        <v>3000035</v>
      </c>
      <c r="BR15" s="55">
        <v>130000</v>
      </c>
      <c r="BS15" s="55">
        <f t="shared" si="17"/>
        <v>1260035</v>
      </c>
      <c r="BT15" s="68">
        <v>1869965</v>
      </c>
      <c r="BU15" s="69">
        <f t="shared" si="18"/>
        <v>3000000</v>
      </c>
      <c r="BV15" s="134">
        <v>1212035</v>
      </c>
      <c r="BW15" s="55">
        <v>250000</v>
      </c>
      <c r="BX15" s="55">
        <f t="shared" si="19"/>
        <v>1462035</v>
      </c>
      <c r="BY15" s="67">
        <v>1829000</v>
      </c>
      <c r="BZ15" s="55">
        <f t="shared" si="20"/>
        <v>3041035</v>
      </c>
      <c r="CA15" s="55">
        <v>175000</v>
      </c>
      <c r="CB15" s="55">
        <f t="shared" si="21"/>
        <v>1387035</v>
      </c>
      <c r="CC15" s="55">
        <v>1788000</v>
      </c>
      <c r="CD15" s="69">
        <f t="shared" si="22"/>
        <v>3000035</v>
      </c>
      <c r="CE15" s="134">
        <v>1352035</v>
      </c>
      <c r="CF15" s="55">
        <v>250000</v>
      </c>
      <c r="CG15" s="55">
        <f t="shared" si="23"/>
        <v>1602035</v>
      </c>
      <c r="CH15" s="55">
        <v>2031000</v>
      </c>
      <c r="CI15" s="55">
        <f t="shared" si="24"/>
        <v>3383035</v>
      </c>
      <c r="CJ15" s="55">
        <v>75000</v>
      </c>
      <c r="CK15" s="55">
        <f t="shared" si="25"/>
        <v>1427035</v>
      </c>
      <c r="CL15" s="55">
        <v>1648000</v>
      </c>
      <c r="CM15" s="69">
        <f t="shared" si="26"/>
        <v>3000035</v>
      </c>
      <c r="CN15" s="134">
        <v>1803335</v>
      </c>
      <c r="CO15" s="55">
        <v>100000</v>
      </c>
      <c r="CP15" s="55">
        <f t="shared" si="37"/>
        <v>1903335</v>
      </c>
      <c r="CQ15" s="55">
        <v>1406000</v>
      </c>
      <c r="CR15" s="55">
        <f t="shared" si="38"/>
        <v>3209335</v>
      </c>
      <c r="CS15" s="55">
        <v>160000</v>
      </c>
      <c r="CT15" s="55">
        <f t="shared" si="39"/>
        <v>1963335</v>
      </c>
      <c r="CU15" s="55">
        <v>1143000</v>
      </c>
      <c r="CV15" s="55">
        <f t="shared" si="27"/>
        <v>2946335</v>
      </c>
    </row>
    <row r="16" spans="1:100" s="46" customFormat="1" ht="13.5" thickBot="1" x14ac:dyDescent="0.25">
      <c r="A16" s="49" t="s">
        <v>45</v>
      </c>
      <c r="B16" s="58">
        <v>868018</v>
      </c>
      <c r="C16" s="62">
        <v>-155000</v>
      </c>
      <c r="D16" s="58">
        <f t="shared" si="0"/>
        <v>713018</v>
      </c>
      <c r="E16" s="63">
        <v>25000</v>
      </c>
      <c r="F16" s="58">
        <f t="shared" si="1"/>
        <v>893018</v>
      </c>
      <c r="G16" s="64">
        <v>-105000</v>
      </c>
      <c r="H16" s="55">
        <f t="shared" si="2"/>
        <v>763018</v>
      </c>
      <c r="I16" s="65"/>
      <c r="J16" s="55">
        <f t="shared" si="3"/>
        <v>868018</v>
      </c>
      <c r="K16" s="65">
        <v>20000</v>
      </c>
      <c r="L16" s="58">
        <f t="shared" si="4"/>
        <v>888018</v>
      </c>
      <c r="M16" s="55"/>
      <c r="N16" s="55">
        <v>956118</v>
      </c>
      <c r="O16" s="55"/>
      <c r="P16" s="55"/>
      <c r="Q16" s="55">
        <v>25000</v>
      </c>
      <c r="R16" s="55">
        <f t="shared" si="5"/>
        <v>981118</v>
      </c>
      <c r="S16" s="55">
        <v>-173000</v>
      </c>
      <c r="T16" s="55">
        <f t="shared" si="6"/>
        <v>783118</v>
      </c>
      <c r="U16" s="55"/>
      <c r="V16" s="55"/>
      <c r="W16" s="56">
        <v>-100000</v>
      </c>
      <c r="X16" s="55">
        <f t="shared" si="7"/>
        <v>856118</v>
      </c>
      <c r="Y16" s="46">
        <v>10000</v>
      </c>
      <c r="Z16" s="55">
        <f t="shared" si="8"/>
        <v>966118</v>
      </c>
      <c r="AB16" s="55">
        <v>919218</v>
      </c>
      <c r="AC16" s="46">
        <v>100000</v>
      </c>
      <c r="AD16" s="55">
        <f t="shared" si="9"/>
        <v>1019218</v>
      </c>
      <c r="AF16" s="55">
        <f t="shared" si="28"/>
        <v>919218</v>
      </c>
      <c r="AH16" s="55">
        <f t="shared" si="29"/>
        <v>919218</v>
      </c>
      <c r="AI16" s="46">
        <v>31000</v>
      </c>
      <c r="AJ16" s="55">
        <f t="shared" si="30"/>
        <v>950218</v>
      </c>
      <c r="AL16" s="55">
        <v>1146718</v>
      </c>
      <c r="AN16" s="55">
        <f t="shared" si="10"/>
        <v>1146718</v>
      </c>
      <c r="AP16" s="55">
        <f t="shared" si="11"/>
        <v>1146718</v>
      </c>
      <c r="AR16" s="55">
        <f t="shared" si="12"/>
        <v>1146718</v>
      </c>
      <c r="AS16" s="66">
        <v>30000</v>
      </c>
      <c r="AT16" s="55">
        <f t="shared" si="31"/>
        <v>1176718</v>
      </c>
      <c r="AU16" s="55"/>
      <c r="AV16" s="55">
        <v>1167318</v>
      </c>
      <c r="AX16" s="55">
        <f t="shared" si="32"/>
        <v>1167318</v>
      </c>
      <c r="AZ16" s="55">
        <f t="shared" si="33"/>
        <v>1167318</v>
      </c>
      <c r="BA16" s="55"/>
      <c r="BB16" s="55">
        <f t="shared" si="34"/>
        <v>1167318</v>
      </c>
      <c r="BC16" s="55"/>
      <c r="BD16" s="55">
        <f t="shared" si="13"/>
        <v>1167318</v>
      </c>
      <c r="BE16" s="55"/>
      <c r="BF16" s="55">
        <f t="shared" si="35"/>
        <v>1167318</v>
      </c>
      <c r="BG16" s="55">
        <v>30000</v>
      </c>
      <c r="BH16" s="55">
        <f t="shared" si="36"/>
        <v>1197318</v>
      </c>
      <c r="BJ16" s="55">
        <f t="shared" si="14"/>
        <v>1167318</v>
      </c>
      <c r="BK16" s="132">
        <v>1157000</v>
      </c>
      <c r="BL16" s="55"/>
      <c r="BM16" s="134">
        <v>1087568</v>
      </c>
      <c r="BN16" s="55">
        <v>-340000</v>
      </c>
      <c r="BO16" s="55">
        <f t="shared" si="15"/>
        <v>747568</v>
      </c>
      <c r="BP16" s="67">
        <v>80000</v>
      </c>
      <c r="BQ16" s="55">
        <f t="shared" si="16"/>
        <v>1167568</v>
      </c>
      <c r="BR16" s="55">
        <v>-240000</v>
      </c>
      <c r="BS16" s="55">
        <f t="shared" si="17"/>
        <v>847568</v>
      </c>
      <c r="BT16" s="68">
        <v>118432</v>
      </c>
      <c r="BU16" s="69">
        <f t="shared" si="18"/>
        <v>1206000</v>
      </c>
      <c r="BV16" s="134">
        <v>1064318</v>
      </c>
      <c r="BW16" s="55">
        <v>-250000</v>
      </c>
      <c r="BX16" s="55">
        <f t="shared" si="19"/>
        <v>814318</v>
      </c>
      <c r="BY16" s="67">
        <v>20000</v>
      </c>
      <c r="BZ16" s="55">
        <f t="shared" si="20"/>
        <v>1084318</v>
      </c>
      <c r="CA16" s="55"/>
      <c r="CB16" s="55">
        <f t="shared" si="21"/>
        <v>1064318</v>
      </c>
      <c r="CC16" s="55">
        <v>80000</v>
      </c>
      <c r="CD16" s="69">
        <f t="shared" si="22"/>
        <v>1144318</v>
      </c>
      <c r="CE16" s="134">
        <v>1064318</v>
      </c>
      <c r="CF16" s="55">
        <v>-250000</v>
      </c>
      <c r="CG16" s="55">
        <f t="shared" si="23"/>
        <v>814318</v>
      </c>
      <c r="CH16" s="55">
        <v>0</v>
      </c>
      <c r="CI16" s="55">
        <f t="shared" si="24"/>
        <v>1064318</v>
      </c>
      <c r="CJ16" s="55"/>
      <c r="CK16" s="55">
        <f t="shared" si="25"/>
        <v>1064318</v>
      </c>
      <c r="CL16" s="55">
        <v>420000</v>
      </c>
      <c r="CM16" s="69">
        <f t="shared" si="26"/>
        <v>1484318</v>
      </c>
      <c r="CN16" s="134">
        <v>813818</v>
      </c>
      <c r="CO16" s="55"/>
      <c r="CP16" s="55">
        <f t="shared" si="37"/>
        <v>813818</v>
      </c>
      <c r="CQ16" s="55">
        <v>300000</v>
      </c>
      <c r="CR16" s="55">
        <f t="shared" si="38"/>
        <v>1113818</v>
      </c>
      <c r="CS16" s="55">
        <v>25000</v>
      </c>
      <c r="CT16" s="55">
        <f t="shared" si="39"/>
        <v>838818</v>
      </c>
      <c r="CU16" s="55">
        <v>751000</v>
      </c>
      <c r="CV16" s="55">
        <f t="shared" si="27"/>
        <v>1564818</v>
      </c>
    </row>
    <row r="17" spans="1:100" s="46" customFormat="1" ht="13.5" thickBot="1" x14ac:dyDescent="0.25">
      <c r="A17" s="49" t="s">
        <v>46</v>
      </c>
      <c r="B17" s="58">
        <v>78825</v>
      </c>
      <c r="C17" s="62">
        <v>105000</v>
      </c>
      <c r="D17" s="58">
        <f t="shared" si="0"/>
        <v>183825</v>
      </c>
      <c r="E17" s="63">
        <v>0</v>
      </c>
      <c r="F17" s="58">
        <f t="shared" si="1"/>
        <v>78825</v>
      </c>
      <c r="G17" s="56"/>
      <c r="H17" s="55">
        <f t="shared" si="2"/>
        <v>78825</v>
      </c>
      <c r="I17" s="58">
        <v>100000</v>
      </c>
      <c r="J17" s="55">
        <f t="shared" si="3"/>
        <v>178825</v>
      </c>
      <c r="L17" s="58">
        <f t="shared" si="4"/>
        <v>78825</v>
      </c>
      <c r="M17" s="55"/>
      <c r="N17" s="55">
        <v>78825</v>
      </c>
      <c r="O17" s="55"/>
      <c r="P17" s="55"/>
      <c r="Q17" s="55"/>
      <c r="R17" s="55">
        <f t="shared" si="5"/>
        <v>78825</v>
      </c>
      <c r="S17" s="55"/>
      <c r="T17" s="55">
        <f t="shared" si="6"/>
        <v>78825</v>
      </c>
      <c r="U17" s="55"/>
      <c r="V17" s="55"/>
      <c r="W17" s="56"/>
      <c r="X17" s="55">
        <f t="shared" si="7"/>
        <v>78825</v>
      </c>
      <c r="Z17" s="55">
        <f t="shared" si="8"/>
        <v>78825</v>
      </c>
      <c r="AB17" s="55">
        <v>93825</v>
      </c>
      <c r="AD17" s="55">
        <f t="shared" si="9"/>
        <v>93825</v>
      </c>
      <c r="AF17" s="55">
        <f t="shared" si="28"/>
        <v>93825</v>
      </c>
      <c r="AH17" s="55">
        <f t="shared" si="29"/>
        <v>93825</v>
      </c>
      <c r="AJ17" s="55">
        <f t="shared" si="30"/>
        <v>93825</v>
      </c>
      <c r="AL17" s="55">
        <v>98825</v>
      </c>
      <c r="AN17" s="55">
        <f t="shared" si="10"/>
        <v>98825</v>
      </c>
      <c r="AP17" s="55">
        <f t="shared" si="11"/>
        <v>98825</v>
      </c>
      <c r="AR17" s="55">
        <f t="shared" si="12"/>
        <v>98825</v>
      </c>
      <c r="AS17" s="56"/>
      <c r="AT17" s="55">
        <f t="shared" si="31"/>
        <v>98825</v>
      </c>
      <c r="AU17" s="55"/>
      <c r="AV17" s="55">
        <v>96825</v>
      </c>
      <c r="AW17" s="46">
        <v>30000</v>
      </c>
      <c r="AX17" s="55">
        <f t="shared" si="32"/>
        <v>126825</v>
      </c>
      <c r="AY17" s="46">
        <v>-3000</v>
      </c>
      <c r="AZ17" s="55">
        <f t="shared" si="33"/>
        <v>93825</v>
      </c>
      <c r="BA17" s="55"/>
      <c r="BB17" s="55">
        <f t="shared" si="34"/>
        <v>96825</v>
      </c>
      <c r="BC17" s="55"/>
      <c r="BD17" s="55">
        <f t="shared" si="13"/>
        <v>96825</v>
      </c>
      <c r="BE17" s="55"/>
      <c r="BF17" s="55">
        <f t="shared" si="35"/>
        <v>96825</v>
      </c>
      <c r="BH17" s="55">
        <f t="shared" si="36"/>
        <v>96825</v>
      </c>
      <c r="BJ17" s="55">
        <f t="shared" si="14"/>
        <v>96825</v>
      </c>
      <c r="BK17" s="132">
        <v>97000</v>
      </c>
      <c r="BL17" s="55"/>
      <c r="BM17" s="134">
        <v>96825</v>
      </c>
      <c r="BN17" s="55"/>
      <c r="BO17" s="55">
        <f t="shared" si="15"/>
        <v>96825</v>
      </c>
      <c r="BP17" s="55"/>
      <c r="BQ17" s="55">
        <f t="shared" si="16"/>
        <v>96825</v>
      </c>
      <c r="BR17" s="55"/>
      <c r="BS17" s="55">
        <f t="shared" si="17"/>
        <v>96825</v>
      </c>
      <c r="BT17" s="68">
        <v>33175</v>
      </c>
      <c r="BU17" s="69">
        <f t="shared" si="18"/>
        <v>130000</v>
      </c>
      <c r="BV17" s="134">
        <v>96825</v>
      </c>
      <c r="BW17" s="55">
        <v>0</v>
      </c>
      <c r="BX17" s="55">
        <f t="shared" si="19"/>
        <v>96825</v>
      </c>
      <c r="BY17" s="67">
        <v>33000</v>
      </c>
      <c r="BZ17" s="55">
        <f t="shared" si="20"/>
        <v>129825</v>
      </c>
      <c r="CA17" s="55"/>
      <c r="CB17" s="55">
        <f t="shared" si="21"/>
        <v>96825</v>
      </c>
      <c r="CC17" s="55">
        <v>83000</v>
      </c>
      <c r="CD17" s="69">
        <f t="shared" si="22"/>
        <v>179825</v>
      </c>
      <c r="CE17" s="134">
        <v>93825</v>
      </c>
      <c r="CF17" s="55">
        <v>0</v>
      </c>
      <c r="CG17" s="55">
        <f t="shared" si="23"/>
        <v>93825</v>
      </c>
      <c r="CH17" s="55"/>
      <c r="CI17" s="55">
        <f t="shared" si="24"/>
        <v>93825</v>
      </c>
      <c r="CJ17" s="55"/>
      <c r="CK17" s="55">
        <f t="shared" si="25"/>
        <v>93825</v>
      </c>
      <c r="CL17" s="55">
        <v>56000</v>
      </c>
      <c r="CM17" s="69">
        <f t="shared" si="26"/>
        <v>149825</v>
      </c>
      <c r="CN17" s="134">
        <v>93825</v>
      </c>
      <c r="CO17" s="55"/>
      <c r="CP17" s="55">
        <f t="shared" si="37"/>
        <v>93825</v>
      </c>
      <c r="CQ17" s="55">
        <v>0</v>
      </c>
      <c r="CR17" s="55">
        <f t="shared" si="38"/>
        <v>93825</v>
      </c>
      <c r="CS17" s="55"/>
      <c r="CT17" s="55">
        <f t="shared" si="39"/>
        <v>93825</v>
      </c>
      <c r="CU17" s="55">
        <v>26000</v>
      </c>
      <c r="CV17" s="55">
        <f t="shared" si="27"/>
        <v>119825</v>
      </c>
    </row>
    <row r="18" spans="1:100" s="46" customFormat="1" ht="13.5" thickBot="1" x14ac:dyDescent="0.25">
      <c r="A18" s="50" t="s">
        <v>47</v>
      </c>
      <c r="B18" s="58">
        <v>274741</v>
      </c>
      <c r="C18" s="62">
        <v>40760</v>
      </c>
      <c r="D18" s="58">
        <f t="shared" si="0"/>
        <v>315501</v>
      </c>
      <c r="E18" s="63">
        <v>-50000</v>
      </c>
      <c r="F18" s="58">
        <f t="shared" si="1"/>
        <v>224741</v>
      </c>
      <c r="G18" s="64">
        <v>-11000</v>
      </c>
      <c r="H18" s="55">
        <f t="shared" si="2"/>
        <v>263741</v>
      </c>
      <c r="I18" s="58">
        <v>-10000</v>
      </c>
      <c r="J18" s="55">
        <f t="shared" si="3"/>
        <v>264741</v>
      </c>
      <c r="L18" s="58">
        <f t="shared" si="4"/>
        <v>274741</v>
      </c>
      <c r="M18" s="55"/>
      <c r="N18" s="55">
        <v>276973</v>
      </c>
      <c r="O18" s="55"/>
      <c r="P18" s="55"/>
      <c r="Q18" s="55">
        <v>10000</v>
      </c>
      <c r="R18" s="55">
        <f t="shared" si="5"/>
        <v>286973</v>
      </c>
      <c r="S18" s="55"/>
      <c r="T18" s="55">
        <f t="shared" si="6"/>
        <v>276973</v>
      </c>
      <c r="U18" s="55"/>
      <c r="V18" s="55"/>
      <c r="W18" s="56"/>
      <c r="X18" s="55">
        <f t="shared" si="7"/>
        <v>276973</v>
      </c>
      <c r="Z18" s="55">
        <f t="shared" si="8"/>
        <v>276973</v>
      </c>
      <c r="AB18" s="55">
        <v>275692</v>
      </c>
      <c r="AD18" s="55">
        <f t="shared" si="9"/>
        <v>275692</v>
      </c>
      <c r="AF18" s="55">
        <f t="shared" si="28"/>
        <v>275692</v>
      </c>
      <c r="AG18" s="46">
        <v>-2000</v>
      </c>
      <c r="AH18" s="55">
        <f t="shared" si="29"/>
        <v>273692</v>
      </c>
      <c r="AJ18" s="55">
        <f t="shared" si="30"/>
        <v>275692</v>
      </c>
      <c r="AL18" s="55">
        <v>280699</v>
      </c>
      <c r="AN18" s="55">
        <f t="shared" si="10"/>
        <v>280699</v>
      </c>
      <c r="AP18" s="55">
        <f t="shared" si="11"/>
        <v>280699</v>
      </c>
      <c r="AR18" s="55">
        <f t="shared" si="12"/>
        <v>280699</v>
      </c>
      <c r="AS18" s="56"/>
      <c r="AT18" s="55">
        <f t="shared" si="31"/>
        <v>280699</v>
      </c>
      <c r="AU18" s="55"/>
      <c r="AV18" s="55">
        <v>298094</v>
      </c>
      <c r="AX18" s="55">
        <f t="shared" si="32"/>
        <v>298094</v>
      </c>
      <c r="AY18" s="46">
        <v>0</v>
      </c>
      <c r="AZ18" s="55">
        <f t="shared" si="33"/>
        <v>298094</v>
      </c>
      <c r="BA18" s="55"/>
      <c r="BB18" s="55">
        <f t="shared" si="34"/>
        <v>298094</v>
      </c>
      <c r="BC18" s="55"/>
      <c r="BD18" s="55">
        <f t="shared" si="13"/>
        <v>298094</v>
      </c>
      <c r="BE18" s="55"/>
      <c r="BF18" s="55">
        <f t="shared" si="35"/>
        <v>298094</v>
      </c>
      <c r="BH18" s="55">
        <f t="shared" si="36"/>
        <v>298094</v>
      </c>
      <c r="BJ18" s="55">
        <f t="shared" si="14"/>
        <v>298094</v>
      </c>
      <c r="BK18" s="132">
        <v>298000</v>
      </c>
      <c r="BL18" s="55"/>
      <c r="BM18" s="134">
        <v>311404</v>
      </c>
      <c r="BN18" s="55"/>
      <c r="BO18" s="55">
        <f t="shared" si="15"/>
        <v>311404</v>
      </c>
      <c r="BP18" s="55"/>
      <c r="BQ18" s="55">
        <f t="shared" si="16"/>
        <v>311404</v>
      </c>
      <c r="BR18" s="55">
        <v>-1000</v>
      </c>
      <c r="BS18" s="55">
        <f t="shared" si="17"/>
        <v>310404</v>
      </c>
      <c r="BT18" s="68">
        <v>8596</v>
      </c>
      <c r="BU18" s="69">
        <f t="shared" si="18"/>
        <v>320000</v>
      </c>
      <c r="BV18" s="134">
        <v>324678</v>
      </c>
      <c r="BW18" s="55">
        <v>0</v>
      </c>
      <c r="BX18" s="55">
        <f t="shared" si="19"/>
        <v>324678</v>
      </c>
      <c r="BY18" s="67">
        <v>30000</v>
      </c>
      <c r="BZ18" s="55">
        <f t="shared" si="20"/>
        <v>354678</v>
      </c>
      <c r="CA18" s="55">
        <v>-1000</v>
      </c>
      <c r="CB18" s="55">
        <f t="shared" si="21"/>
        <v>323678</v>
      </c>
      <c r="CC18" s="55">
        <v>170000</v>
      </c>
      <c r="CD18" s="69">
        <f t="shared" si="22"/>
        <v>494678</v>
      </c>
      <c r="CE18" s="134">
        <v>306833</v>
      </c>
      <c r="CF18" s="55">
        <v>0</v>
      </c>
      <c r="CG18" s="55">
        <f t="shared" si="23"/>
        <v>306833</v>
      </c>
      <c r="CH18" s="55">
        <v>30000</v>
      </c>
      <c r="CI18" s="55">
        <f t="shared" si="24"/>
        <v>336833</v>
      </c>
      <c r="CJ18" s="55">
        <v>5000</v>
      </c>
      <c r="CK18" s="55">
        <f t="shared" si="25"/>
        <v>311833</v>
      </c>
      <c r="CL18" s="55">
        <v>18000</v>
      </c>
      <c r="CM18" s="69">
        <f t="shared" si="26"/>
        <v>324833</v>
      </c>
      <c r="CN18" s="134">
        <v>340325</v>
      </c>
      <c r="CO18" s="55"/>
      <c r="CP18" s="55">
        <f t="shared" si="37"/>
        <v>340325</v>
      </c>
      <c r="CQ18" s="55">
        <v>30000</v>
      </c>
      <c r="CR18" s="55">
        <f t="shared" si="38"/>
        <v>370325</v>
      </c>
      <c r="CS18" s="55">
        <v>4000</v>
      </c>
      <c r="CT18" s="55">
        <f t="shared" si="39"/>
        <v>344325</v>
      </c>
      <c r="CU18" s="55">
        <v>32000</v>
      </c>
      <c r="CV18" s="55">
        <f t="shared" si="27"/>
        <v>372325</v>
      </c>
    </row>
    <row r="19" spans="1:100" s="46" customFormat="1" ht="13.5" thickBot="1" x14ac:dyDescent="0.25">
      <c r="A19" s="52" t="s">
        <v>48</v>
      </c>
      <c r="B19" s="58">
        <v>315131</v>
      </c>
      <c r="C19" s="62">
        <v>0</v>
      </c>
      <c r="D19" s="58">
        <f t="shared" si="0"/>
        <v>315131</v>
      </c>
      <c r="E19" s="63">
        <v>-100000</v>
      </c>
      <c r="F19" s="58">
        <f t="shared" si="1"/>
        <v>215131</v>
      </c>
      <c r="G19" s="56"/>
      <c r="H19" s="55">
        <f t="shared" si="2"/>
        <v>315131</v>
      </c>
      <c r="I19" s="65"/>
      <c r="J19" s="55">
        <f t="shared" si="3"/>
        <v>315131</v>
      </c>
      <c r="K19" s="65">
        <v>-45000</v>
      </c>
      <c r="L19" s="58">
        <f t="shared" si="4"/>
        <v>270131</v>
      </c>
      <c r="M19" s="55"/>
      <c r="N19" s="55">
        <v>288131</v>
      </c>
      <c r="O19" s="55"/>
      <c r="P19" s="55"/>
      <c r="Q19" s="55"/>
      <c r="R19" s="55">
        <f t="shared" si="5"/>
        <v>288131</v>
      </c>
      <c r="S19" s="55"/>
      <c r="T19" s="55">
        <f t="shared" si="6"/>
        <v>288131</v>
      </c>
      <c r="U19" s="55"/>
      <c r="V19" s="55"/>
      <c r="W19" s="56"/>
      <c r="X19" s="55">
        <f t="shared" si="7"/>
        <v>288131</v>
      </c>
      <c r="Y19" s="46">
        <v>-10000</v>
      </c>
      <c r="Z19" s="55">
        <f t="shared" si="8"/>
        <v>278131</v>
      </c>
      <c r="AB19" s="55">
        <v>262131</v>
      </c>
      <c r="AD19" s="55">
        <f t="shared" si="9"/>
        <v>262131</v>
      </c>
      <c r="AF19" s="55">
        <f t="shared" si="28"/>
        <v>262131</v>
      </c>
      <c r="AH19" s="55">
        <f t="shared" si="29"/>
        <v>262131</v>
      </c>
      <c r="AI19" s="46">
        <v>-10000</v>
      </c>
      <c r="AJ19" s="55">
        <f t="shared" si="30"/>
        <v>252131</v>
      </c>
      <c r="AL19" s="55">
        <v>272131</v>
      </c>
      <c r="AN19" s="55">
        <f t="shared" si="10"/>
        <v>272131</v>
      </c>
      <c r="AP19" s="55">
        <f t="shared" si="11"/>
        <v>272131</v>
      </c>
      <c r="AR19" s="55">
        <f t="shared" si="12"/>
        <v>272131</v>
      </c>
      <c r="AS19" s="66">
        <v>-10000</v>
      </c>
      <c r="AT19" s="55">
        <f t="shared" si="31"/>
        <v>262131</v>
      </c>
      <c r="AU19" s="55"/>
      <c r="AV19" s="55">
        <v>282131</v>
      </c>
      <c r="AX19" s="55">
        <f t="shared" si="32"/>
        <v>282131</v>
      </c>
      <c r="AZ19" s="55">
        <f t="shared" si="33"/>
        <v>282131</v>
      </c>
      <c r="BA19" s="55"/>
      <c r="BB19" s="55">
        <f t="shared" si="34"/>
        <v>282131</v>
      </c>
      <c r="BC19" s="55"/>
      <c r="BD19" s="55">
        <f t="shared" si="13"/>
        <v>282131</v>
      </c>
      <c r="BE19" s="55"/>
      <c r="BF19" s="55">
        <f t="shared" si="35"/>
        <v>282131</v>
      </c>
      <c r="BH19" s="55">
        <f t="shared" si="36"/>
        <v>282131</v>
      </c>
      <c r="BJ19" s="55">
        <f t="shared" si="14"/>
        <v>282131</v>
      </c>
      <c r="BK19" s="132">
        <v>290000</v>
      </c>
      <c r="BL19" s="55"/>
      <c r="BM19" s="134">
        <v>285631</v>
      </c>
      <c r="BN19" s="55"/>
      <c r="BO19" s="55">
        <f t="shared" si="15"/>
        <v>285631</v>
      </c>
      <c r="BP19" s="67">
        <v>0</v>
      </c>
      <c r="BQ19" s="55">
        <f t="shared" si="16"/>
        <v>285631</v>
      </c>
      <c r="BR19" s="55"/>
      <c r="BS19" s="55">
        <f t="shared" si="17"/>
        <v>285631</v>
      </c>
      <c r="BT19" s="68"/>
      <c r="BU19" s="69">
        <f t="shared" si="18"/>
        <v>285631</v>
      </c>
      <c r="BV19" s="134">
        <v>314431</v>
      </c>
      <c r="BW19" s="55">
        <v>0</v>
      </c>
      <c r="BX19" s="55">
        <f t="shared" si="19"/>
        <v>314431</v>
      </c>
      <c r="BY19" s="71"/>
      <c r="BZ19" s="55">
        <f t="shared" si="20"/>
        <v>314431</v>
      </c>
      <c r="CA19" s="55"/>
      <c r="CB19" s="55">
        <f t="shared" si="21"/>
        <v>314431</v>
      </c>
      <c r="CC19" s="55"/>
      <c r="CD19" s="69">
        <f t="shared" si="22"/>
        <v>314431</v>
      </c>
      <c r="CE19" s="134">
        <v>337431</v>
      </c>
      <c r="CF19" s="55">
        <v>0</v>
      </c>
      <c r="CG19" s="55">
        <f t="shared" si="23"/>
        <v>337431</v>
      </c>
      <c r="CH19" s="55"/>
      <c r="CI19" s="55">
        <f t="shared" si="24"/>
        <v>337431</v>
      </c>
      <c r="CJ19" s="55"/>
      <c r="CK19" s="55">
        <f t="shared" si="25"/>
        <v>337431</v>
      </c>
      <c r="CL19" s="55"/>
      <c r="CM19" s="69">
        <f t="shared" si="26"/>
        <v>337431</v>
      </c>
      <c r="CN19" s="134">
        <v>329431</v>
      </c>
      <c r="CO19" s="55"/>
      <c r="CP19" s="55">
        <f t="shared" si="37"/>
        <v>329431</v>
      </c>
      <c r="CQ19" s="55">
        <v>0</v>
      </c>
      <c r="CR19" s="55">
        <f t="shared" si="38"/>
        <v>329431</v>
      </c>
      <c r="CS19" s="55"/>
      <c r="CT19" s="55">
        <f t="shared" si="39"/>
        <v>329431</v>
      </c>
      <c r="CU19" s="55"/>
      <c r="CV19" s="55">
        <f t="shared" si="27"/>
        <v>329431</v>
      </c>
    </row>
    <row r="20" spans="1:100" s="46" customFormat="1" ht="13.5" thickBot="1" x14ac:dyDescent="0.25">
      <c r="A20" s="47" t="s">
        <v>49</v>
      </c>
      <c r="B20" s="58">
        <v>250000</v>
      </c>
      <c r="C20" s="62">
        <v>-250000</v>
      </c>
      <c r="D20" s="58">
        <f t="shared" si="0"/>
        <v>0</v>
      </c>
      <c r="E20" s="63">
        <v>-250000</v>
      </c>
      <c r="F20" s="58">
        <f t="shared" si="1"/>
        <v>0</v>
      </c>
      <c r="G20" s="56"/>
      <c r="H20" s="55">
        <f t="shared" si="2"/>
        <v>250000</v>
      </c>
      <c r="I20" s="65"/>
      <c r="J20" s="55">
        <f t="shared" si="3"/>
        <v>250000</v>
      </c>
      <c r="K20" s="65">
        <v>-250000</v>
      </c>
      <c r="L20" s="58">
        <f t="shared" si="4"/>
        <v>0</v>
      </c>
      <c r="M20" s="55"/>
      <c r="N20" s="55">
        <v>1240000</v>
      </c>
      <c r="O20" s="55"/>
      <c r="P20" s="55"/>
      <c r="Q20" s="55">
        <v>-1240000</v>
      </c>
      <c r="R20" s="55">
        <f t="shared" si="5"/>
        <v>0</v>
      </c>
      <c r="S20" s="55"/>
      <c r="T20" s="55">
        <f t="shared" si="6"/>
        <v>1240000</v>
      </c>
      <c r="U20" s="55"/>
      <c r="V20" s="55"/>
      <c r="W20" s="56"/>
      <c r="X20" s="55">
        <f t="shared" si="7"/>
        <v>1240000</v>
      </c>
      <c r="Y20" s="70">
        <v>-1240000</v>
      </c>
      <c r="Z20" s="55">
        <f t="shared" si="8"/>
        <v>0</v>
      </c>
      <c r="AB20" s="55">
        <v>1760000</v>
      </c>
      <c r="AD20" s="55">
        <f t="shared" si="9"/>
        <v>1760000</v>
      </c>
      <c r="AF20" s="55">
        <f t="shared" si="28"/>
        <v>1760000</v>
      </c>
      <c r="AH20" s="55">
        <f t="shared" si="29"/>
        <v>1760000</v>
      </c>
      <c r="AI20" s="70">
        <v>-1760000</v>
      </c>
      <c r="AJ20" s="55">
        <f t="shared" si="30"/>
        <v>0</v>
      </c>
      <c r="AL20" s="55">
        <v>2910000</v>
      </c>
      <c r="AN20" s="55">
        <f t="shared" si="10"/>
        <v>2910000</v>
      </c>
      <c r="AO20" s="46">
        <v>10000</v>
      </c>
      <c r="AP20" s="55">
        <f t="shared" si="11"/>
        <v>2920000</v>
      </c>
      <c r="AR20" s="55">
        <f t="shared" si="12"/>
        <v>2910000</v>
      </c>
      <c r="AS20" s="66">
        <v>-2910000</v>
      </c>
      <c r="AT20" s="55">
        <f t="shared" si="31"/>
        <v>0</v>
      </c>
      <c r="AU20" s="55"/>
      <c r="AV20" s="55">
        <v>3510000</v>
      </c>
      <c r="AX20" s="55">
        <f t="shared" si="32"/>
        <v>3510000</v>
      </c>
      <c r="AY20" s="46">
        <v>0</v>
      </c>
      <c r="AZ20" s="55">
        <f t="shared" si="33"/>
        <v>3510000</v>
      </c>
      <c r="BA20" s="55">
        <v>-500000</v>
      </c>
      <c r="BB20" s="55">
        <f t="shared" si="34"/>
        <v>3010000</v>
      </c>
      <c r="BC20" s="55">
        <v>600000</v>
      </c>
      <c r="BD20" s="55">
        <f t="shared" si="13"/>
        <v>4110000</v>
      </c>
      <c r="BE20" s="55"/>
      <c r="BF20" s="55">
        <f t="shared" si="35"/>
        <v>3510000</v>
      </c>
      <c r="BG20" s="55">
        <v>-3510000</v>
      </c>
      <c r="BH20" s="55">
        <f t="shared" si="36"/>
        <v>0</v>
      </c>
      <c r="BJ20" s="55">
        <f t="shared" si="14"/>
        <v>3510000</v>
      </c>
      <c r="BK20" s="132">
        <v>7410000</v>
      </c>
      <c r="BL20" s="55"/>
      <c r="BM20" s="134">
        <v>5955000</v>
      </c>
      <c r="BN20" s="55"/>
      <c r="BO20" s="55">
        <f t="shared" si="15"/>
        <v>5955000</v>
      </c>
      <c r="BP20" s="67">
        <v>-2985000</v>
      </c>
      <c r="BQ20" s="55">
        <f t="shared" si="16"/>
        <v>2970000</v>
      </c>
      <c r="BR20" s="55">
        <v>2300000</v>
      </c>
      <c r="BS20" s="55">
        <f t="shared" si="17"/>
        <v>8255000</v>
      </c>
      <c r="BT20" s="68">
        <v>50000</v>
      </c>
      <c r="BU20" s="69">
        <f t="shared" si="18"/>
        <v>6005000</v>
      </c>
      <c r="BV20" s="134">
        <v>1300000</v>
      </c>
      <c r="BW20" s="55">
        <v>0</v>
      </c>
      <c r="BX20" s="55">
        <f t="shared" si="19"/>
        <v>1300000</v>
      </c>
      <c r="BY20" s="67">
        <v>2900000</v>
      </c>
      <c r="BZ20" s="55">
        <f t="shared" si="20"/>
        <v>4200000</v>
      </c>
      <c r="CA20" s="55">
        <v>2500000</v>
      </c>
      <c r="CB20" s="55">
        <f t="shared" si="21"/>
        <v>3800000</v>
      </c>
      <c r="CC20" s="55">
        <v>2100000</v>
      </c>
      <c r="CD20" s="69">
        <f t="shared" si="22"/>
        <v>3400000</v>
      </c>
      <c r="CE20" s="132"/>
      <c r="CF20" s="55">
        <v>0</v>
      </c>
      <c r="CG20" s="55">
        <f t="shared" si="23"/>
        <v>0</v>
      </c>
      <c r="CH20" s="55"/>
      <c r="CI20" s="55">
        <f t="shared" si="24"/>
        <v>0</v>
      </c>
      <c r="CJ20" s="55"/>
      <c r="CK20" s="55">
        <f t="shared" si="25"/>
        <v>0</v>
      </c>
      <c r="CL20" s="55"/>
      <c r="CM20" s="69">
        <f t="shared" si="26"/>
        <v>0</v>
      </c>
      <c r="CN20" s="132"/>
      <c r="CO20" s="55"/>
      <c r="CP20" s="55">
        <f t="shared" si="37"/>
        <v>0</v>
      </c>
      <c r="CQ20" s="55">
        <v>0</v>
      </c>
      <c r="CR20" s="55">
        <f t="shared" si="38"/>
        <v>0</v>
      </c>
      <c r="CS20" s="55"/>
      <c r="CT20" s="55">
        <f t="shared" si="39"/>
        <v>0</v>
      </c>
      <c r="CU20" s="55"/>
      <c r="CV20" s="55">
        <f t="shared" si="27"/>
        <v>0</v>
      </c>
    </row>
    <row r="21" spans="1:100" s="46" customFormat="1" ht="14.45" customHeight="1" thickBot="1" x14ac:dyDescent="0.25">
      <c r="A21" s="72" t="s">
        <v>50</v>
      </c>
      <c r="B21" s="58"/>
      <c r="C21" s="62"/>
      <c r="D21" s="58"/>
      <c r="E21" s="63"/>
      <c r="F21" s="58"/>
      <c r="G21" s="56"/>
      <c r="H21" s="55"/>
      <c r="I21" s="65"/>
      <c r="J21" s="55"/>
      <c r="K21" s="65"/>
      <c r="L21" s="58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6"/>
      <c r="X21" s="55"/>
      <c r="Y21" s="70"/>
      <c r="Z21" s="55"/>
      <c r="AB21" s="55"/>
      <c r="AD21" s="55"/>
      <c r="AF21" s="55"/>
      <c r="AH21" s="55"/>
      <c r="AI21" s="70"/>
      <c r="AJ21" s="55"/>
      <c r="AL21" s="55"/>
      <c r="AN21" s="55"/>
      <c r="AP21" s="55"/>
      <c r="AR21" s="55"/>
      <c r="AS21" s="66"/>
      <c r="AT21" s="55"/>
      <c r="AU21" s="55"/>
      <c r="AV21" s="55"/>
      <c r="AX21" s="55"/>
      <c r="AZ21" s="55"/>
      <c r="BA21" s="55"/>
      <c r="BB21" s="55"/>
      <c r="BC21" s="55"/>
      <c r="BD21" s="55"/>
      <c r="BE21" s="55"/>
      <c r="BF21" s="55"/>
      <c r="BG21" s="55"/>
      <c r="BH21" s="55"/>
      <c r="BJ21" s="55"/>
      <c r="BK21" s="132"/>
      <c r="BL21" s="55"/>
      <c r="BM21" s="134"/>
      <c r="BN21" s="55"/>
      <c r="BO21" s="55">
        <f t="shared" si="15"/>
        <v>0</v>
      </c>
      <c r="BP21" s="55"/>
      <c r="BQ21" s="55">
        <f t="shared" si="16"/>
        <v>0</v>
      </c>
      <c r="BR21" s="55"/>
      <c r="BS21" s="55"/>
      <c r="BT21" s="55"/>
      <c r="BU21" s="69">
        <f t="shared" si="18"/>
        <v>0</v>
      </c>
      <c r="BV21" s="132"/>
      <c r="BW21" s="55">
        <v>0</v>
      </c>
      <c r="BX21" s="55">
        <f t="shared" si="19"/>
        <v>0</v>
      </c>
      <c r="BY21" s="71"/>
      <c r="BZ21" s="55">
        <f t="shared" si="20"/>
        <v>0</v>
      </c>
      <c r="CA21" s="55"/>
      <c r="CB21" s="55">
        <f t="shared" si="21"/>
        <v>0</v>
      </c>
      <c r="CC21" s="55"/>
      <c r="CD21" s="69">
        <f t="shared" si="22"/>
        <v>0</v>
      </c>
      <c r="CE21" s="134">
        <v>100000</v>
      </c>
      <c r="CF21" s="55">
        <v>0</v>
      </c>
      <c r="CG21" s="55">
        <f t="shared" si="23"/>
        <v>100000</v>
      </c>
      <c r="CH21" s="55"/>
      <c r="CI21" s="55">
        <f t="shared" si="24"/>
        <v>100000</v>
      </c>
      <c r="CJ21" s="55"/>
      <c r="CK21" s="55">
        <f t="shared" si="25"/>
        <v>100000</v>
      </c>
      <c r="CL21" s="55"/>
      <c r="CM21" s="69">
        <f t="shared" si="26"/>
        <v>100000</v>
      </c>
      <c r="CN21" s="134">
        <v>100000</v>
      </c>
      <c r="CO21" s="55"/>
      <c r="CP21" s="55">
        <f t="shared" si="37"/>
        <v>100000</v>
      </c>
      <c r="CQ21" s="55">
        <v>0</v>
      </c>
      <c r="CR21" s="55">
        <f t="shared" si="38"/>
        <v>100000</v>
      </c>
      <c r="CS21" s="55"/>
      <c r="CT21" s="55">
        <f t="shared" si="39"/>
        <v>100000</v>
      </c>
      <c r="CU21" s="55"/>
      <c r="CV21" s="55">
        <f t="shared" si="27"/>
        <v>100000</v>
      </c>
    </row>
    <row r="22" spans="1:100" s="46" customFormat="1" ht="13.5" thickBot="1" x14ac:dyDescent="0.25">
      <c r="A22" s="50" t="s">
        <v>51</v>
      </c>
      <c r="B22" s="58">
        <v>245724</v>
      </c>
      <c r="C22" s="62">
        <v>-1080</v>
      </c>
      <c r="D22" s="58">
        <f t="shared" si="0"/>
        <v>244644</v>
      </c>
      <c r="E22" s="63">
        <v>-1000</v>
      </c>
      <c r="F22" s="58">
        <f t="shared" si="1"/>
        <v>244724</v>
      </c>
      <c r="G22" s="64">
        <v>-16000</v>
      </c>
      <c r="H22" s="55">
        <f t="shared" si="2"/>
        <v>229724</v>
      </c>
      <c r="I22" s="65"/>
      <c r="J22" s="55">
        <f t="shared" si="3"/>
        <v>245724</v>
      </c>
      <c r="K22" s="65">
        <v>-19000</v>
      </c>
      <c r="L22" s="58">
        <f t="shared" si="4"/>
        <v>226724</v>
      </c>
      <c r="M22" s="55"/>
      <c r="N22" s="55">
        <v>248115</v>
      </c>
      <c r="O22" s="55"/>
      <c r="P22" s="55"/>
      <c r="Q22" s="55"/>
      <c r="R22" s="55">
        <f t="shared" si="5"/>
        <v>248115</v>
      </c>
      <c r="S22" s="55"/>
      <c r="T22" s="55">
        <f t="shared" si="6"/>
        <v>248115</v>
      </c>
      <c r="U22" s="55"/>
      <c r="V22" s="55"/>
      <c r="W22" s="56"/>
      <c r="X22" s="55">
        <f t="shared" si="7"/>
        <v>248115</v>
      </c>
      <c r="Y22" s="70">
        <v>-10000</v>
      </c>
      <c r="Z22" s="55">
        <f t="shared" si="8"/>
        <v>238115</v>
      </c>
      <c r="AB22" s="55">
        <v>268281</v>
      </c>
      <c r="AD22" s="55">
        <f t="shared" si="9"/>
        <v>268281</v>
      </c>
      <c r="AF22" s="55">
        <f t="shared" si="28"/>
        <v>268281</v>
      </c>
      <c r="AG22" s="46">
        <v>-3000</v>
      </c>
      <c r="AH22" s="55">
        <f t="shared" si="29"/>
        <v>265281</v>
      </c>
      <c r="AI22" s="70">
        <v>-10000</v>
      </c>
      <c r="AJ22" s="55">
        <f t="shared" si="30"/>
        <v>258281</v>
      </c>
      <c r="AL22" s="55">
        <v>294952</v>
      </c>
      <c r="AN22" s="55">
        <f t="shared" si="10"/>
        <v>294952</v>
      </c>
      <c r="AP22" s="55">
        <f t="shared" si="11"/>
        <v>294952</v>
      </c>
      <c r="AR22" s="55">
        <f t="shared" si="12"/>
        <v>294952</v>
      </c>
      <c r="AS22" s="66">
        <v>-10000</v>
      </c>
      <c r="AT22" s="55">
        <f t="shared" si="31"/>
        <v>284952</v>
      </c>
      <c r="AU22" s="55"/>
      <c r="AV22" s="55">
        <v>298143</v>
      </c>
      <c r="AX22" s="55">
        <f t="shared" si="32"/>
        <v>298143</v>
      </c>
      <c r="AY22" s="46">
        <v>0</v>
      </c>
      <c r="AZ22" s="55">
        <f t="shared" si="33"/>
        <v>298143</v>
      </c>
      <c r="BA22" s="55">
        <v>-1000</v>
      </c>
      <c r="BB22" s="55">
        <f t="shared" si="34"/>
        <v>297143</v>
      </c>
      <c r="BC22" s="55"/>
      <c r="BD22" s="55">
        <f t="shared" si="13"/>
        <v>298143</v>
      </c>
      <c r="BE22" s="55"/>
      <c r="BF22" s="55">
        <f t="shared" si="35"/>
        <v>298143</v>
      </c>
      <c r="BH22" s="55">
        <f t="shared" si="36"/>
        <v>298143</v>
      </c>
      <c r="BJ22" s="55">
        <f t="shared" si="14"/>
        <v>298143</v>
      </c>
      <c r="BK22" s="132">
        <v>300000</v>
      </c>
      <c r="BL22" s="55"/>
      <c r="BM22" s="134">
        <v>283581</v>
      </c>
      <c r="BN22" s="55"/>
      <c r="BO22" s="55">
        <f t="shared" si="15"/>
        <v>283581</v>
      </c>
      <c r="BP22" s="67">
        <v>16000</v>
      </c>
      <c r="BQ22" s="55">
        <f t="shared" si="16"/>
        <v>299581</v>
      </c>
      <c r="BR22" s="55">
        <v>-1000</v>
      </c>
      <c r="BS22" s="55">
        <f t="shared" ref="BS22:BS53" si="40">BR22+BM22</f>
        <v>282581</v>
      </c>
      <c r="BT22" s="68">
        <v>81562</v>
      </c>
      <c r="BU22" s="69">
        <f t="shared" si="18"/>
        <v>365143</v>
      </c>
      <c r="BV22" s="134">
        <v>292107</v>
      </c>
      <c r="BW22" s="55">
        <v>0</v>
      </c>
      <c r="BX22" s="55">
        <f t="shared" si="19"/>
        <v>292107</v>
      </c>
      <c r="BY22" s="55"/>
      <c r="BZ22" s="55">
        <f t="shared" si="20"/>
        <v>292107</v>
      </c>
      <c r="CA22" s="55">
        <v>-2000</v>
      </c>
      <c r="CB22" s="55">
        <f t="shared" si="21"/>
        <v>290107</v>
      </c>
      <c r="CC22" s="55">
        <v>75500</v>
      </c>
      <c r="CD22" s="69">
        <f t="shared" si="22"/>
        <v>367607</v>
      </c>
      <c r="CE22" s="134">
        <v>308632</v>
      </c>
      <c r="CF22" s="55">
        <v>0</v>
      </c>
      <c r="CG22" s="55">
        <f t="shared" si="23"/>
        <v>308632</v>
      </c>
      <c r="CH22" s="55"/>
      <c r="CI22" s="55">
        <f t="shared" si="24"/>
        <v>308632</v>
      </c>
      <c r="CJ22" s="55"/>
      <c r="CK22" s="55">
        <f t="shared" si="25"/>
        <v>308632</v>
      </c>
      <c r="CL22" s="55">
        <v>120500</v>
      </c>
      <c r="CM22" s="69">
        <f t="shared" si="26"/>
        <v>429132</v>
      </c>
      <c r="CN22" s="134">
        <v>336986</v>
      </c>
      <c r="CO22" s="55"/>
      <c r="CP22" s="55">
        <f t="shared" si="37"/>
        <v>336986</v>
      </c>
      <c r="CQ22" s="55">
        <v>0</v>
      </c>
      <c r="CR22" s="55">
        <f t="shared" si="38"/>
        <v>336986</v>
      </c>
      <c r="CS22" s="55">
        <v>8000</v>
      </c>
      <c r="CT22" s="55">
        <f t="shared" si="39"/>
        <v>344986</v>
      </c>
      <c r="CU22" s="55"/>
      <c r="CV22" s="55">
        <f t="shared" si="27"/>
        <v>336986</v>
      </c>
    </row>
    <row r="23" spans="1:100" s="46" customFormat="1" ht="13.5" thickBot="1" x14ac:dyDescent="0.25">
      <c r="A23" s="47" t="s">
        <v>52</v>
      </c>
      <c r="B23" s="58">
        <v>214000</v>
      </c>
      <c r="C23" s="73">
        <v>0</v>
      </c>
      <c r="D23" s="58">
        <f t="shared" si="0"/>
        <v>214000</v>
      </c>
      <c r="E23" s="63">
        <v>0</v>
      </c>
      <c r="F23" s="58">
        <f t="shared" si="1"/>
        <v>214000</v>
      </c>
      <c r="G23" s="56"/>
      <c r="H23" s="55">
        <f t="shared" si="2"/>
        <v>214000</v>
      </c>
      <c r="I23" s="58">
        <v>-67000</v>
      </c>
      <c r="J23" s="55">
        <f t="shared" si="3"/>
        <v>147000</v>
      </c>
      <c r="L23" s="58">
        <f t="shared" si="4"/>
        <v>214000</v>
      </c>
      <c r="M23" s="55"/>
      <c r="N23" s="55">
        <v>171750</v>
      </c>
      <c r="O23" s="55"/>
      <c r="P23" s="55"/>
      <c r="Q23" s="55">
        <v>70000</v>
      </c>
      <c r="R23" s="55">
        <f t="shared" si="5"/>
        <v>241750</v>
      </c>
      <c r="S23" s="55"/>
      <c r="T23" s="55">
        <f t="shared" si="6"/>
        <v>171750</v>
      </c>
      <c r="U23" s="55"/>
      <c r="V23" s="55"/>
      <c r="W23" s="56">
        <v>145000</v>
      </c>
      <c r="X23" s="55">
        <f t="shared" si="7"/>
        <v>316750</v>
      </c>
      <c r="Z23" s="55">
        <f t="shared" si="8"/>
        <v>171750</v>
      </c>
      <c r="AB23" s="55">
        <v>98000</v>
      </c>
      <c r="AD23" s="55">
        <f t="shared" si="9"/>
        <v>98000</v>
      </c>
      <c r="AF23" s="55">
        <f t="shared" si="28"/>
        <v>98000</v>
      </c>
      <c r="AH23" s="55">
        <f t="shared" si="29"/>
        <v>98000</v>
      </c>
      <c r="AJ23" s="55">
        <f t="shared" si="30"/>
        <v>98000</v>
      </c>
      <c r="AL23" s="55">
        <v>78000</v>
      </c>
      <c r="AN23" s="55">
        <f t="shared" si="10"/>
        <v>78000</v>
      </c>
      <c r="AP23" s="55">
        <f t="shared" si="11"/>
        <v>78000</v>
      </c>
      <c r="AR23" s="55">
        <f t="shared" si="12"/>
        <v>78000</v>
      </c>
      <c r="AS23" s="56"/>
      <c r="AT23" s="55">
        <f t="shared" si="31"/>
        <v>78000</v>
      </c>
      <c r="AU23" s="55"/>
      <c r="AV23" s="55">
        <v>140000</v>
      </c>
      <c r="AW23" s="55"/>
      <c r="AX23" s="55">
        <f t="shared" si="32"/>
        <v>140000</v>
      </c>
      <c r="AZ23" s="55">
        <f t="shared" si="33"/>
        <v>140000</v>
      </c>
      <c r="BA23" s="55"/>
      <c r="BB23" s="55">
        <f t="shared" si="34"/>
        <v>140000</v>
      </c>
      <c r="BC23" s="55"/>
      <c r="BD23" s="55">
        <f t="shared" si="13"/>
        <v>140000</v>
      </c>
      <c r="BE23" s="55"/>
      <c r="BF23" s="55">
        <f t="shared" si="35"/>
        <v>140000</v>
      </c>
      <c r="BH23" s="55">
        <f t="shared" si="36"/>
        <v>140000</v>
      </c>
      <c r="BJ23" s="55">
        <f t="shared" si="14"/>
        <v>140000</v>
      </c>
      <c r="BK23" s="132">
        <v>140000</v>
      </c>
      <c r="BL23" s="55"/>
      <c r="BM23" s="134">
        <v>140000</v>
      </c>
      <c r="BN23" s="55"/>
      <c r="BO23" s="55">
        <f t="shared" si="15"/>
        <v>140000</v>
      </c>
      <c r="BP23" s="55"/>
      <c r="BQ23" s="55">
        <f t="shared" si="16"/>
        <v>140000</v>
      </c>
      <c r="BR23" s="55"/>
      <c r="BS23" s="55">
        <f t="shared" si="40"/>
        <v>140000</v>
      </c>
      <c r="BT23" s="68">
        <v>2860000</v>
      </c>
      <c r="BU23" s="69">
        <f t="shared" si="18"/>
        <v>3000000</v>
      </c>
      <c r="BV23" s="134">
        <v>89500</v>
      </c>
      <c r="BW23" s="55">
        <v>100000</v>
      </c>
      <c r="BX23" s="55">
        <f t="shared" si="19"/>
        <v>189500</v>
      </c>
      <c r="BY23" s="67">
        <v>51000</v>
      </c>
      <c r="BZ23" s="55">
        <f t="shared" si="20"/>
        <v>140500</v>
      </c>
      <c r="CA23" s="55">
        <v>50000</v>
      </c>
      <c r="CB23" s="55">
        <f t="shared" si="21"/>
        <v>139500</v>
      </c>
      <c r="CC23" s="55">
        <v>110000</v>
      </c>
      <c r="CD23" s="69">
        <f t="shared" si="22"/>
        <v>199500</v>
      </c>
      <c r="CE23" s="134">
        <v>89500</v>
      </c>
      <c r="CF23" s="55">
        <v>100000</v>
      </c>
      <c r="CG23" s="55">
        <f t="shared" si="23"/>
        <v>189500</v>
      </c>
      <c r="CH23" s="55">
        <v>100000</v>
      </c>
      <c r="CI23" s="55">
        <f t="shared" si="24"/>
        <v>189500</v>
      </c>
      <c r="CJ23" s="55">
        <v>50000</v>
      </c>
      <c r="CK23" s="55">
        <f t="shared" si="25"/>
        <v>139500</v>
      </c>
      <c r="CL23" s="55">
        <v>50500</v>
      </c>
      <c r="CM23" s="69">
        <f t="shared" si="26"/>
        <v>140000</v>
      </c>
      <c r="CN23" s="134">
        <v>89500</v>
      </c>
      <c r="CO23" s="55">
        <v>100000</v>
      </c>
      <c r="CP23" s="55">
        <f t="shared" si="37"/>
        <v>189500</v>
      </c>
      <c r="CQ23" s="55">
        <v>100000</v>
      </c>
      <c r="CR23" s="55">
        <f t="shared" si="38"/>
        <v>189500</v>
      </c>
      <c r="CS23" s="55">
        <v>50000</v>
      </c>
      <c r="CT23" s="55">
        <f t="shared" si="39"/>
        <v>139500</v>
      </c>
      <c r="CU23" s="55"/>
      <c r="CV23" s="55">
        <f t="shared" si="27"/>
        <v>89500</v>
      </c>
    </row>
    <row r="24" spans="1:100" s="46" customFormat="1" ht="13.5" thickBot="1" x14ac:dyDescent="0.25">
      <c r="A24" s="49" t="s">
        <v>53</v>
      </c>
      <c r="B24" s="58">
        <v>949565</v>
      </c>
      <c r="C24" s="62">
        <v>158000</v>
      </c>
      <c r="D24" s="58">
        <f t="shared" si="0"/>
        <v>1107565</v>
      </c>
      <c r="E24" s="63">
        <v>-147000</v>
      </c>
      <c r="F24" s="58">
        <f t="shared" si="1"/>
        <v>802565</v>
      </c>
      <c r="G24" s="64">
        <v>-157000</v>
      </c>
      <c r="H24" s="55">
        <f t="shared" si="2"/>
        <v>792565</v>
      </c>
      <c r="I24" s="58">
        <v>95000</v>
      </c>
      <c r="J24" s="55">
        <f t="shared" si="3"/>
        <v>1044565</v>
      </c>
      <c r="K24" s="65">
        <v>50000</v>
      </c>
      <c r="L24" s="58">
        <f t="shared" si="4"/>
        <v>999565</v>
      </c>
      <c r="M24" s="55"/>
      <c r="N24" s="55">
        <v>949565</v>
      </c>
      <c r="O24" s="55"/>
      <c r="P24" s="55"/>
      <c r="Q24" s="55"/>
      <c r="R24" s="55">
        <f t="shared" si="5"/>
        <v>949565</v>
      </c>
      <c r="S24" s="55">
        <v>-99000</v>
      </c>
      <c r="T24" s="55">
        <f t="shared" si="6"/>
        <v>850565</v>
      </c>
      <c r="U24" s="55"/>
      <c r="V24" s="55"/>
      <c r="W24" s="56">
        <v>200000</v>
      </c>
      <c r="X24" s="55">
        <f t="shared" si="7"/>
        <v>1149565</v>
      </c>
      <c r="Y24" s="46">
        <v>50000</v>
      </c>
      <c r="Z24" s="55">
        <f t="shared" si="8"/>
        <v>999565</v>
      </c>
      <c r="AB24" s="55">
        <v>1389565</v>
      </c>
      <c r="AC24" s="46">
        <v>100000</v>
      </c>
      <c r="AD24" s="55">
        <f t="shared" si="9"/>
        <v>1489565</v>
      </c>
      <c r="AE24" s="46">
        <v>-240000</v>
      </c>
      <c r="AF24" s="55">
        <f t="shared" si="28"/>
        <v>1149565</v>
      </c>
      <c r="AG24" s="46">
        <v>10000</v>
      </c>
      <c r="AH24" s="55">
        <f t="shared" si="29"/>
        <v>1399565</v>
      </c>
      <c r="AJ24" s="55">
        <f t="shared" si="30"/>
        <v>1389565</v>
      </c>
      <c r="AL24" s="55">
        <v>1399565</v>
      </c>
      <c r="AM24" s="46">
        <v>100000</v>
      </c>
      <c r="AN24" s="55">
        <f t="shared" si="10"/>
        <v>1499565</v>
      </c>
      <c r="AO24" s="46">
        <v>-240000</v>
      </c>
      <c r="AP24" s="55">
        <f t="shared" si="11"/>
        <v>1159565</v>
      </c>
      <c r="AQ24" s="46">
        <v>70000</v>
      </c>
      <c r="AR24" s="55">
        <f t="shared" si="12"/>
        <v>1469565</v>
      </c>
      <c r="AS24" s="66">
        <v>50000</v>
      </c>
      <c r="AT24" s="55">
        <f t="shared" si="31"/>
        <v>1449565</v>
      </c>
      <c r="AU24" s="55"/>
      <c r="AV24" s="55">
        <v>1579565</v>
      </c>
      <c r="AW24" s="55"/>
      <c r="AX24" s="55">
        <f t="shared" si="32"/>
        <v>1579565</v>
      </c>
      <c r="AY24" s="46">
        <v>201000</v>
      </c>
      <c r="AZ24" s="55">
        <f t="shared" si="33"/>
        <v>1780565</v>
      </c>
      <c r="BA24" s="55"/>
      <c r="BB24" s="55">
        <f t="shared" si="34"/>
        <v>1579565</v>
      </c>
      <c r="BC24" s="55"/>
      <c r="BD24" s="55">
        <f t="shared" si="13"/>
        <v>1579565</v>
      </c>
      <c r="BE24" s="55">
        <v>220000</v>
      </c>
      <c r="BF24" s="55">
        <f t="shared" si="35"/>
        <v>1799565</v>
      </c>
      <c r="BG24" s="55">
        <v>50000</v>
      </c>
      <c r="BH24" s="55">
        <f t="shared" si="36"/>
        <v>1629565</v>
      </c>
      <c r="BJ24" s="55">
        <f t="shared" si="14"/>
        <v>1579565</v>
      </c>
      <c r="BK24" s="132">
        <v>1580000</v>
      </c>
      <c r="BL24" s="55"/>
      <c r="BM24" s="134">
        <v>1244565</v>
      </c>
      <c r="BN24" s="55"/>
      <c r="BO24" s="55">
        <f t="shared" si="15"/>
        <v>1244565</v>
      </c>
      <c r="BP24" s="67">
        <v>335000</v>
      </c>
      <c r="BQ24" s="55">
        <f t="shared" si="16"/>
        <v>1579565</v>
      </c>
      <c r="BR24" s="55"/>
      <c r="BS24" s="55">
        <f t="shared" si="40"/>
        <v>1244565</v>
      </c>
      <c r="BT24" s="68">
        <v>1000000</v>
      </c>
      <c r="BU24" s="69">
        <f t="shared" si="18"/>
        <v>2244565</v>
      </c>
      <c r="BV24" s="134">
        <v>1367565</v>
      </c>
      <c r="BW24" s="55">
        <v>0</v>
      </c>
      <c r="BX24" s="55">
        <f t="shared" si="19"/>
        <v>1367565</v>
      </c>
      <c r="BY24" s="67">
        <v>150000</v>
      </c>
      <c r="BZ24" s="55">
        <f t="shared" si="20"/>
        <v>1517565</v>
      </c>
      <c r="CA24" s="55"/>
      <c r="CB24" s="55">
        <f t="shared" si="21"/>
        <v>1367565</v>
      </c>
      <c r="CC24" s="55">
        <v>1000000</v>
      </c>
      <c r="CD24" s="69">
        <f t="shared" si="22"/>
        <v>2367565</v>
      </c>
      <c r="CE24" s="134">
        <v>1326565</v>
      </c>
      <c r="CF24" s="55">
        <v>40000</v>
      </c>
      <c r="CG24" s="55">
        <f t="shared" si="23"/>
        <v>1366565</v>
      </c>
      <c r="CH24" s="55">
        <v>400000</v>
      </c>
      <c r="CI24" s="55">
        <f t="shared" si="24"/>
        <v>1726565</v>
      </c>
      <c r="CJ24" s="55"/>
      <c r="CK24" s="55">
        <f t="shared" si="25"/>
        <v>1326565</v>
      </c>
      <c r="CL24" s="55">
        <v>1089000</v>
      </c>
      <c r="CM24" s="69">
        <f t="shared" si="26"/>
        <v>2415565</v>
      </c>
      <c r="CN24" s="134">
        <v>1388565</v>
      </c>
      <c r="CO24" s="55">
        <v>35000</v>
      </c>
      <c r="CP24" s="55">
        <f t="shared" si="37"/>
        <v>1423565</v>
      </c>
      <c r="CQ24" s="55">
        <v>200000</v>
      </c>
      <c r="CR24" s="55">
        <f t="shared" si="38"/>
        <v>1588565</v>
      </c>
      <c r="CS24" s="55"/>
      <c r="CT24" s="55">
        <f t="shared" si="39"/>
        <v>1388565</v>
      </c>
      <c r="CU24" s="55">
        <v>761000</v>
      </c>
      <c r="CV24" s="55">
        <f t="shared" si="27"/>
        <v>2149565</v>
      </c>
    </row>
    <row r="25" spans="1:100" s="46" customFormat="1" ht="13.5" thickBot="1" x14ac:dyDescent="0.25">
      <c r="A25" s="47" t="s">
        <v>54</v>
      </c>
      <c r="B25" s="58">
        <v>235000</v>
      </c>
      <c r="C25" s="73">
        <v>0</v>
      </c>
      <c r="D25" s="58">
        <f t="shared" si="0"/>
        <v>235000</v>
      </c>
      <c r="E25" s="63">
        <v>-55000</v>
      </c>
      <c r="F25" s="58">
        <f t="shared" si="1"/>
        <v>180000</v>
      </c>
      <c r="G25" s="64">
        <v>-50000</v>
      </c>
      <c r="H25" s="55">
        <f t="shared" si="2"/>
        <v>185000</v>
      </c>
      <c r="I25" s="58">
        <v>500000</v>
      </c>
      <c r="J25" s="55">
        <f t="shared" si="3"/>
        <v>735000</v>
      </c>
      <c r="K25" s="65">
        <v>100000</v>
      </c>
      <c r="L25" s="58">
        <f t="shared" si="4"/>
        <v>335000</v>
      </c>
      <c r="M25" s="55"/>
      <c r="N25" s="55">
        <v>255000</v>
      </c>
      <c r="O25" s="55"/>
      <c r="P25" s="55"/>
      <c r="Q25" s="55"/>
      <c r="R25" s="55">
        <f t="shared" si="5"/>
        <v>255000</v>
      </c>
      <c r="S25" s="55">
        <v>-50000</v>
      </c>
      <c r="T25" s="55">
        <f t="shared" si="6"/>
        <v>205000</v>
      </c>
      <c r="U25" s="55"/>
      <c r="V25" s="55"/>
      <c r="W25" s="56">
        <v>80000</v>
      </c>
      <c r="X25" s="55">
        <f t="shared" si="7"/>
        <v>335000</v>
      </c>
      <c r="Y25" s="46">
        <v>500000</v>
      </c>
      <c r="Z25" s="55">
        <f t="shared" si="8"/>
        <v>755000</v>
      </c>
      <c r="AB25" s="55">
        <v>255000</v>
      </c>
      <c r="AD25" s="55">
        <f t="shared" si="9"/>
        <v>255000</v>
      </c>
      <c r="AF25" s="55">
        <f t="shared" si="28"/>
        <v>255000</v>
      </c>
      <c r="AG25" s="46">
        <v>50000</v>
      </c>
      <c r="AH25" s="55">
        <f t="shared" si="29"/>
        <v>305000</v>
      </c>
      <c r="AI25" s="46">
        <v>500000</v>
      </c>
      <c r="AJ25" s="55">
        <f t="shared" si="30"/>
        <v>755000</v>
      </c>
      <c r="AL25" s="55">
        <v>265000</v>
      </c>
      <c r="AN25" s="55">
        <f t="shared" si="10"/>
        <v>265000</v>
      </c>
      <c r="AP25" s="55">
        <f t="shared" si="11"/>
        <v>265000</v>
      </c>
      <c r="AQ25" s="46">
        <v>50000</v>
      </c>
      <c r="AR25" s="55">
        <f t="shared" si="12"/>
        <v>315000</v>
      </c>
      <c r="AS25" s="66">
        <v>265000</v>
      </c>
      <c r="AT25" s="55">
        <f t="shared" si="31"/>
        <v>530000</v>
      </c>
      <c r="AU25" s="55"/>
      <c r="AV25" s="55">
        <v>154100</v>
      </c>
      <c r="AW25" s="55"/>
      <c r="AX25" s="55">
        <f t="shared" si="32"/>
        <v>154100</v>
      </c>
      <c r="AZ25" s="55">
        <f t="shared" si="33"/>
        <v>154100</v>
      </c>
      <c r="BA25" s="55"/>
      <c r="BB25" s="55">
        <f t="shared" si="34"/>
        <v>154100</v>
      </c>
      <c r="BC25" s="55"/>
      <c r="BD25" s="55">
        <f t="shared" si="13"/>
        <v>154100</v>
      </c>
      <c r="BE25" s="55">
        <v>60000</v>
      </c>
      <c r="BF25" s="55">
        <f t="shared" si="35"/>
        <v>214100</v>
      </c>
      <c r="BG25" s="55">
        <v>50000</v>
      </c>
      <c r="BH25" s="55">
        <f t="shared" si="36"/>
        <v>204100</v>
      </c>
      <c r="BJ25" s="55">
        <f t="shared" si="14"/>
        <v>154100</v>
      </c>
      <c r="BK25" s="132">
        <v>154000</v>
      </c>
      <c r="BL25" s="55"/>
      <c r="BM25" s="134">
        <v>169100</v>
      </c>
      <c r="BN25" s="55"/>
      <c r="BO25" s="55">
        <f t="shared" si="15"/>
        <v>169100</v>
      </c>
      <c r="BP25" s="55"/>
      <c r="BQ25" s="55">
        <f t="shared" si="16"/>
        <v>169100</v>
      </c>
      <c r="BR25" s="55"/>
      <c r="BS25" s="55">
        <f t="shared" si="40"/>
        <v>169100</v>
      </c>
      <c r="BT25" s="68">
        <v>30900</v>
      </c>
      <c r="BU25" s="69">
        <f t="shared" si="18"/>
        <v>200000</v>
      </c>
      <c r="BV25" s="134">
        <v>262900</v>
      </c>
      <c r="BW25" s="55">
        <v>0</v>
      </c>
      <c r="BX25" s="55">
        <f t="shared" si="19"/>
        <v>262900</v>
      </c>
      <c r="BY25" s="71"/>
      <c r="BZ25" s="55">
        <f t="shared" si="20"/>
        <v>262900</v>
      </c>
      <c r="CA25" s="55"/>
      <c r="CB25" s="55">
        <f t="shared" si="21"/>
        <v>262900</v>
      </c>
      <c r="CC25" s="55"/>
      <c r="CD25" s="69">
        <f t="shared" si="22"/>
        <v>262900</v>
      </c>
      <c r="CE25" s="134">
        <v>263450</v>
      </c>
      <c r="CF25" s="55"/>
      <c r="CG25" s="55">
        <f t="shared" si="23"/>
        <v>263450</v>
      </c>
      <c r="CH25" s="55"/>
      <c r="CI25" s="55">
        <f t="shared" si="24"/>
        <v>263450</v>
      </c>
      <c r="CJ25" s="55"/>
      <c r="CK25" s="55">
        <f t="shared" si="25"/>
        <v>263450</v>
      </c>
      <c r="CL25" s="55"/>
      <c r="CM25" s="69">
        <f t="shared" si="26"/>
        <v>263450</v>
      </c>
      <c r="CN25" s="134">
        <v>163450</v>
      </c>
      <c r="CO25" s="55"/>
      <c r="CP25" s="55">
        <f t="shared" si="37"/>
        <v>163450</v>
      </c>
      <c r="CQ25" s="55">
        <v>0</v>
      </c>
      <c r="CR25" s="55">
        <f t="shared" si="38"/>
        <v>163450</v>
      </c>
      <c r="CS25" s="55"/>
      <c r="CT25" s="55">
        <f t="shared" si="39"/>
        <v>163450</v>
      </c>
      <c r="CU25" s="55"/>
      <c r="CV25" s="55">
        <f t="shared" si="27"/>
        <v>163450</v>
      </c>
    </row>
    <row r="26" spans="1:100" s="46" customFormat="1" ht="13.5" thickBot="1" x14ac:dyDescent="0.25">
      <c r="A26" s="52" t="s">
        <v>55</v>
      </c>
      <c r="B26" s="58">
        <v>45900</v>
      </c>
      <c r="C26" s="62">
        <v>150000</v>
      </c>
      <c r="D26" s="58">
        <f t="shared" si="0"/>
        <v>195900</v>
      </c>
      <c r="E26" s="63">
        <v>-13000</v>
      </c>
      <c r="F26" s="58">
        <f t="shared" si="1"/>
        <v>32900</v>
      </c>
      <c r="G26" s="64">
        <v>-25000</v>
      </c>
      <c r="H26" s="55">
        <f t="shared" si="2"/>
        <v>20900</v>
      </c>
      <c r="I26" s="58">
        <v>-25000</v>
      </c>
      <c r="J26" s="55">
        <f t="shared" si="3"/>
        <v>20900</v>
      </c>
      <c r="L26" s="58">
        <f t="shared" si="4"/>
        <v>45900</v>
      </c>
      <c r="M26" s="55"/>
      <c r="N26" s="55">
        <v>45900</v>
      </c>
      <c r="O26" s="55"/>
      <c r="P26" s="55"/>
      <c r="Q26" s="55"/>
      <c r="R26" s="55">
        <f t="shared" si="5"/>
        <v>45900</v>
      </c>
      <c r="S26" s="55">
        <v>-25000</v>
      </c>
      <c r="T26" s="55">
        <f t="shared" si="6"/>
        <v>20900</v>
      </c>
      <c r="U26" s="55"/>
      <c r="V26" s="55"/>
      <c r="W26" s="56"/>
      <c r="X26" s="55">
        <f t="shared" si="7"/>
        <v>45900</v>
      </c>
      <c r="Z26" s="55">
        <f t="shared" si="8"/>
        <v>45900</v>
      </c>
      <c r="AB26" s="55">
        <v>40400</v>
      </c>
      <c r="AD26" s="55">
        <f t="shared" si="9"/>
        <v>40400</v>
      </c>
      <c r="AF26" s="55">
        <f t="shared" si="28"/>
        <v>40400</v>
      </c>
      <c r="AH26" s="55">
        <f t="shared" si="29"/>
        <v>40400</v>
      </c>
      <c r="AJ26" s="55">
        <f t="shared" si="30"/>
        <v>40400</v>
      </c>
      <c r="AL26" s="55">
        <v>47400</v>
      </c>
      <c r="AN26" s="55">
        <f t="shared" si="10"/>
        <v>47400</v>
      </c>
      <c r="AP26" s="55">
        <f t="shared" si="11"/>
        <v>47400</v>
      </c>
      <c r="AR26" s="55">
        <f t="shared" si="12"/>
        <v>47400</v>
      </c>
      <c r="AS26" s="56"/>
      <c r="AT26" s="55">
        <f t="shared" si="31"/>
        <v>47400</v>
      </c>
      <c r="AU26" s="55"/>
      <c r="AV26" s="55">
        <v>47400</v>
      </c>
      <c r="AW26" s="55"/>
      <c r="AX26" s="55">
        <f t="shared" si="32"/>
        <v>47400</v>
      </c>
      <c r="AZ26" s="55">
        <f t="shared" si="33"/>
        <v>47400</v>
      </c>
      <c r="BA26" s="55"/>
      <c r="BB26" s="55">
        <f t="shared" si="34"/>
        <v>47400</v>
      </c>
      <c r="BC26" s="55"/>
      <c r="BD26" s="55">
        <f t="shared" si="13"/>
        <v>47400</v>
      </c>
      <c r="BE26" s="55"/>
      <c r="BF26" s="55">
        <f t="shared" si="35"/>
        <v>47400</v>
      </c>
      <c r="BH26" s="55">
        <f t="shared" si="36"/>
        <v>47400</v>
      </c>
      <c r="BJ26" s="55">
        <f t="shared" si="14"/>
        <v>47400</v>
      </c>
      <c r="BK26" s="132">
        <v>47000</v>
      </c>
      <c r="BL26" s="55"/>
      <c r="BM26" s="134">
        <v>37400</v>
      </c>
      <c r="BN26" s="55"/>
      <c r="BO26" s="55">
        <f t="shared" si="15"/>
        <v>37400</v>
      </c>
      <c r="BP26" s="67">
        <v>10000</v>
      </c>
      <c r="BQ26" s="55">
        <f t="shared" si="16"/>
        <v>47400</v>
      </c>
      <c r="BR26" s="55"/>
      <c r="BS26" s="55">
        <f t="shared" si="40"/>
        <v>37400</v>
      </c>
      <c r="BT26" s="68">
        <v>37600</v>
      </c>
      <c r="BU26" s="69">
        <f t="shared" si="18"/>
        <v>75000</v>
      </c>
      <c r="BV26" s="134">
        <v>37400</v>
      </c>
      <c r="BW26" s="55">
        <v>0</v>
      </c>
      <c r="BX26" s="55">
        <f t="shared" si="19"/>
        <v>37400</v>
      </c>
      <c r="BY26" s="67">
        <v>29000</v>
      </c>
      <c r="BZ26" s="55">
        <f t="shared" si="20"/>
        <v>66400</v>
      </c>
      <c r="CA26" s="55"/>
      <c r="CB26" s="55">
        <f t="shared" si="21"/>
        <v>37400</v>
      </c>
      <c r="CC26" s="55">
        <v>38000</v>
      </c>
      <c r="CD26" s="69">
        <f t="shared" si="22"/>
        <v>75400</v>
      </c>
      <c r="CE26" s="134">
        <v>52400</v>
      </c>
      <c r="CF26" s="55"/>
      <c r="CG26" s="55">
        <f t="shared" si="23"/>
        <v>52400</v>
      </c>
      <c r="CH26" s="55">
        <v>16000</v>
      </c>
      <c r="CI26" s="55">
        <f t="shared" si="24"/>
        <v>68400</v>
      </c>
      <c r="CJ26" s="55"/>
      <c r="CK26" s="55">
        <f t="shared" si="25"/>
        <v>52400</v>
      </c>
      <c r="CL26" s="55">
        <v>24000</v>
      </c>
      <c r="CM26" s="69">
        <f t="shared" si="26"/>
        <v>76400</v>
      </c>
      <c r="CN26" s="134">
        <v>57400</v>
      </c>
      <c r="CO26" s="55"/>
      <c r="CP26" s="55">
        <f t="shared" si="37"/>
        <v>57400</v>
      </c>
      <c r="CQ26" s="55">
        <v>0</v>
      </c>
      <c r="CR26" s="55">
        <f t="shared" si="38"/>
        <v>57400</v>
      </c>
      <c r="CS26" s="55"/>
      <c r="CT26" s="55">
        <f t="shared" si="39"/>
        <v>57400</v>
      </c>
      <c r="CU26" s="55">
        <v>7000</v>
      </c>
      <c r="CV26" s="55">
        <f t="shared" si="27"/>
        <v>64400</v>
      </c>
    </row>
    <row r="27" spans="1:100" s="46" customFormat="1" ht="13.5" thickBot="1" x14ac:dyDescent="0.25">
      <c r="A27" s="49" t="s">
        <v>56</v>
      </c>
      <c r="B27" s="58">
        <v>1418000</v>
      </c>
      <c r="C27" s="62">
        <v>-740000</v>
      </c>
      <c r="D27" s="58">
        <f t="shared" si="0"/>
        <v>678000</v>
      </c>
      <c r="E27" s="63">
        <v>-438000</v>
      </c>
      <c r="F27" s="58">
        <f t="shared" si="1"/>
        <v>980000</v>
      </c>
      <c r="G27" s="64">
        <v>-740000</v>
      </c>
      <c r="H27" s="55">
        <f t="shared" si="2"/>
        <v>678000</v>
      </c>
      <c r="I27" s="58">
        <v>-740000</v>
      </c>
      <c r="J27" s="55">
        <f t="shared" si="3"/>
        <v>678000</v>
      </c>
      <c r="K27" s="58">
        <v>-1018000</v>
      </c>
      <c r="L27" s="58">
        <f t="shared" si="4"/>
        <v>400000</v>
      </c>
      <c r="M27" s="55"/>
      <c r="N27" s="55">
        <v>1418000</v>
      </c>
      <c r="O27" s="55"/>
      <c r="P27" s="55"/>
      <c r="Q27" s="55">
        <v>25000</v>
      </c>
      <c r="R27" s="55">
        <f t="shared" si="5"/>
        <v>1443000</v>
      </c>
      <c r="S27" s="55">
        <v>-740000</v>
      </c>
      <c r="T27" s="55">
        <f t="shared" si="6"/>
        <v>678000</v>
      </c>
      <c r="U27" s="55"/>
      <c r="V27" s="55"/>
      <c r="W27" s="56">
        <v>-740000</v>
      </c>
      <c r="X27" s="55">
        <f t="shared" si="7"/>
        <v>678000</v>
      </c>
      <c r="Y27" s="46">
        <v>-1218000</v>
      </c>
      <c r="Z27" s="55">
        <f t="shared" si="8"/>
        <v>200000</v>
      </c>
      <c r="AB27" s="55">
        <v>875500</v>
      </c>
      <c r="AC27" s="46">
        <v>200000</v>
      </c>
      <c r="AD27" s="55">
        <f t="shared" si="9"/>
        <v>1075500</v>
      </c>
      <c r="AF27" s="55">
        <f t="shared" si="28"/>
        <v>875500</v>
      </c>
      <c r="AH27" s="55">
        <f t="shared" si="29"/>
        <v>875500</v>
      </c>
      <c r="AI27" s="46">
        <v>-476000</v>
      </c>
      <c r="AJ27" s="55">
        <f t="shared" si="30"/>
        <v>399500</v>
      </c>
      <c r="AL27" s="55">
        <v>1685500</v>
      </c>
      <c r="AM27" s="46">
        <v>100000</v>
      </c>
      <c r="AN27" s="55">
        <f t="shared" si="10"/>
        <v>1785500</v>
      </c>
      <c r="AO27" s="46">
        <v>-1086000</v>
      </c>
      <c r="AP27" s="55">
        <f t="shared" si="11"/>
        <v>599500</v>
      </c>
      <c r="AQ27" s="46">
        <v>-600000</v>
      </c>
      <c r="AR27" s="55">
        <f t="shared" si="12"/>
        <v>1085500</v>
      </c>
      <c r="AS27" s="66">
        <v>-800000</v>
      </c>
      <c r="AT27" s="55">
        <f t="shared" si="31"/>
        <v>885500</v>
      </c>
      <c r="AU27" s="55"/>
      <c r="AV27" s="55">
        <v>3725500</v>
      </c>
      <c r="AW27" s="55"/>
      <c r="AX27" s="55">
        <f t="shared" si="32"/>
        <v>3725500</v>
      </c>
      <c r="AY27" s="46">
        <v>-1705000</v>
      </c>
      <c r="AZ27" s="55">
        <f t="shared" si="33"/>
        <v>2020500</v>
      </c>
      <c r="BA27" s="55"/>
      <c r="BB27" s="55">
        <f t="shared" si="34"/>
        <v>3725500</v>
      </c>
      <c r="BC27" s="55">
        <v>-2676000</v>
      </c>
      <c r="BD27" s="55">
        <f t="shared" si="13"/>
        <v>1049500</v>
      </c>
      <c r="BE27" s="55">
        <v>-2005000</v>
      </c>
      <c r="BF27" s="55">
        <f t="shared" si="35"/>
        <v>1720500</v>
      </c>
      <c r="BG27" s="55">
        <v>-2005000</v>
      </c>
      <c r="BH27" s="55">
        <f t="shared" si="36"/>
        <v>1720500</v>
      </c>
      <c r="BI27" s="46">
        <v>-2005000</v>
      </c>
      <c r="BJ27" s="55">
        <f t="shared" si="14"/>
        <v>1720500</v>
      </c>
      <c r="BK27" s="132">
        <v>1721000</v>
      </c>
      <c r="BL27" s="55"/>
      <c r="BM27" s="134">
        <v>1170500</v>
      </c>
      <c r="BN27" s="55">
        <v>290000</v>
      </c>
      <c r="BO27" s="55">
        <f t="shared" si="15"/>
        <v>1460500</v>
      </c>
      <c r="BP27" s="67">
        <v>3150000</v>
      </c>
      <c r="BQ27" s="55">
        <f t="shared" si="16"/>
        <v>4320500</v>
      </c>
      <c r="BR27" s="55"/>
      <c r="BS27" s="55">
        <f t="shared" si="40"/>
        <v>1170500</v>
      </c>
      <c r="BT27" s="68">
        <v>3829500</v>
      </c>
      <c r="BU27" s="69">
        <f t="shared" si="18"/>
        <v>5000000</v>
      </c>
      <c r="BV27" s="134">
        <v>1670500</v>
      </c>
      <c r="BW27" s="55">
        <v>250000</v>
      </c>
      <c r="BX27" s="55">
        <f t="shared" si="19"/>
        <v>1920500</v>
      </c>
      <c r="BY27" s="67">
        <v>2700000</v>
      </c>
      <c r="BZ27" s="55">
        <f t="shared" si="20"/>
        <v>4370500</v>
      </c>
      <c r="CA27" s="55">
        <v>50000</v>
      </c>
      <c r="CB27" s="55">
        <f t="shared" si="21"/>
        <v>1720500</v>
      </c>
      <c r="CC27" s="55">
        <v>3329000</v>
      </c>
      <c r="CD27" s="69">
        <f t="shared" si="22"/>
        <v>4999500</v>
      </c>
      <c r="CE27" s="134">
        <v>1185500</v>
      </c>
      <c r="CF27" s="55">
        <v>250000</v>
      </c>
      <c r="CG27" s="55">
        <f t="shared" si="23"/>
        <v>1435500</v>
      </c>
      <c r="CH27" s="55">
        <v>3685000</v>
      </c>
      <c r="CI27" s="55">
        <f t="shared" si="24"/>
        <v>4870500</v>
      </c>
      <c r="CJ27" s="55">
        <v>100000</v>
      </c>
      <c r="CK27" s="55">
        <f t="shared" si="25"/>
        <v>1285500</v>
      </c>
      <c r="CL27" s="55">
        <v>3814000</v>
      </c>
      <c r="CM27" s="69">
        <f t="shared" si="26"/>
        <v>4999500</v>
      </c>
      <c r="CN27" s="134">
        <v>1185500</v>
      </c>
      <c r="CO27" s="55">
        <v>300000</v>
      </c>
      <c r="CP27" s="55">
        <f t="shared" si="37"/>
        <v>1485500</v>
      </c>
      <c r="CQ27" s="55">
        <v>1843000</v>
      </c>
      <c r="CR27" s="55">
        <f t="shared" si="38"/>
        <v>3028500</v>
      </c>
      <c r="CS27" s="55"/>
      <c r="CT27" s="55">
        <f t="shared" si="39"/>
        <v>1185500</v>
      </c>
      <c r="CU27" s="55">
        <v>3814000</v>
      </c>
      <c r="CV27" s="55">
        <f t="shared" si="27"/>
        <v>4999500</v>
      </c>
    </row>
    <row r="28" spans="1:100" s="46" customFormat="1" ht="13.5" thickBot="1" x14ac:dyDescent="0.25">
      <c r="A28" s="50" t="s">
        <v>57</v>
      </c>
      <c r="B28" s="58">
        <v>244280</v>
      </c>
      <c r="C28" s="62">
        <v>-11200</v>
      </c>
      <c r="D28" s="58">
        <f t="shared" si="0"/>
        <v>233080</v>
      </c>
      <c r="E28" s="63">
        <v>-21000</v>
      </c>
      <c r="F28" s="58">
        <f t="shared" si="1"/>
        <v>223280</v>
      </c>
      <c r="G28" s="64">
        <v>-11000</v>
      </c>
      <c r="H28" s="55">
        <f t="shared" si="2"/>
        <v>233280</v>
      </c>
      <c r="I28" s="65"/>
      <c r="J28" s="55">
        <f t="shared" si="3"/>
        <v>244280</v>
      </c>
      <c r="L28" s="58">
        <f t="shared" si="4"/>
        <v>244280</v>
      </c>
      <c r="M28" s="55"/>
      <c r="N28" s="55">
        <v>246654</v>
      </c>
      <c r="O28" s="55"/>
      <c r="P28" s="55"/>
      <c r="Q28" s="55"/>
      <c r="R28" s="55">
        <f t="shared" si="5"/>
        <v>246654</v>
      </c>
      <c r="S28" s="55">
        <v>-12000</v>
      </c>
      <c r="T28" s="55">
        <f t="shared" si="6"/>
        <v>234654</v>
      </c>
      <c r="U28" s="55"/>
      <c r="V28" s="55"/>
      <c r="W28" s="56"/>
      <c r="X28" s="55">
        <f t="shared" si="7"/>
        <v>246654</v>
      </c>
      <c r="Z28" s="55">
        <f t="shared" si="8"/>
        <v>246654</v>
      </c>
      <c r="AB28" s="55">
        <v>244341</v>
      </c>
      <c r="AD28" s="55">
        <f t="shared" si="9"/>
        <v>244341</v>
      </c>
      <c r="AE28" s="46">
        <v>-12000</v>
      </c>
      <c r="AF28" s="55">
        <f t="shared" si="28"/>
        <v>232341</v>
      </c>
      <c r="AG28" s="46">
        <v>-2000</v>
      </c>
      <c r="AH28" s="55">
        <f t="shared" si="29"/>
        <v>242341</v>
      </c>
      <c r="AJ28" s="55">
        <f t="shared" si="30"/>
        <v>244341</v>
      </c>
      <c r="AL28" s="55">
        <v>247966</v>
      </c>
      <c r="AN28" s="55">
        <f t="shared" si="10"/>
        <v>247966</v>
      </c>
      <c r="AO28" s="46">
        <v>-124000</v>
      </c>
      <c r="AP28" s="55">
        <f t="shared" si="11"/>
        <v>123966</v>
      </c>
      <c r="AR28" s="55">
        <f t="shared" si="12"/>
        <v>247966</v>
      </c>
      <c r="AS28" s="56"/>
      <c r="AT28" s="55">
        <f t="shared" si="31"/>
        <v>247966</v>
      </c>
      <c r="AU28" s="55"/>
      <c r="AV28" s="55">
        <v>307151</v>
      </c>
      <c r="AW28" s="55"/>
      <c r="AX28" s="55">
        <f t="shared" si="32"/>
        <v>307151</v>
      </c>
      <c r="AY28" s="46">
        <v>-8000</v>
      </c>
      <c r="AZ28" s="55">
        <f t="shared" si="33"/>
        <v>299151</v>
      </c>
      <c r="BA28" s="55"/>
      <c r="BB28" s="55">
        <f t="shared" si="34"/>
        <v>307151</v>
      </c>
      <c r="BC28" s="55">
        <v>-124000</v>
      </c>
      <c r="BD28" s="55">
        <f t="shared" si="13"/>
        <v>183151</v>
      </c>
      <c r="BE28" s="55"/>
      <c r="BF28" s="55">
        <f t="shared" si="35"/>
        <v>307151</v>
      </c>
      <c r="BG28" s="55">
        <v>-60000</v>
      </c>
      <c r="BH28" s="55">
        <f t="shared" si="36"/>
        <v>247151</v>
      </c>
      <c r="BJ28" s="55">
        <f t="shared" si="14"/>
        <v>307151</v>
      </c>
      <c r="BK28" s="132">
        <v>307000</v>
      </c>
      <c r="BL28" s="55"/>
      <c r="BM28" s="134">
        <v>317723</v>
      </c>
      <c r="BN28" s="55"/>
      <c r="BO28" s="55">
        <f t="shared" si="15"/>
        <v>317723</v>
      </c>
      <c r="BP28" s="55"/>
      <c r="BQ28" s="55">
        <f t="shared" si="16"/>
        <v>317723</v>
      </c>
      <c r="BR28" s="55"/>
      <c r="BS28" s="55">
        <f t="shared" si="40"/>
        <v>317723</v>
      </c>
      <c r="BT28" s="68">
        <v>54758</v>
      </c>
      <c r="BU28" s="69">
        <f t="shared" si="18"/>
        <v>372481</v>
      </c>
      <c r="BV28" s="134">
        <v>321930</v>
      </c>
      <c r="BW28" s="55">
        <v>0</v>
      </c>
      <c r="BX28" s="55">
        <f t="shared" si="19"/>
        <v>321930</v>
      </c>
      <c r="BY28" s="67">
        <v>20000</v>
      </c>
      <c r="BZ28" s="55">
        <f t="shared" si="20"/>
        <v>341930</v>
      </c>
      <c r="CA28" s="55">
        <v>79000</v>
      </c>
      <c r="CB28" s="55">
        <f t="shared" si="21"/>
        <v>400930</v>
      </c>
      <c r="CC28" s="55">
        <v>72000</v>
      </c>
      <c r="CD28" s="69">
        <f t="shared" si="22"/>
        <v>393930</v>
      </c>
      <c r="CE28" s="134">
        <v>360516</v>
      </c>
      <c r="CF28" s="55"/>
      <c r="CG28" s="55">
        <f t="shared" si="23"/>
        <v>360516</v>
      </c>
      <c r="CH28" s="55">
        <v>70000</v>
      </c>
      <c r="CI28" s="55">
        <f t="shared" si="24"/>
        <v>430516</v>
      </c>
      <c r="CJ28" s="55">
        <v>5000</v>
      </c>
      <c r="CK28" s="55">
        <f t="shared" si="25"/>
        <v>365516</v>
      </c>
      <c r="CL28" s="55">
        <v>162000</v>
      </c>
      <c r="CM28" s="69">
        <f t="shared" si="26"/>
        <v>522516</v>
      </c>
      <c r="CN28" s="134">
        <v>373373</v>
      </c>
      <c r="CO28" s="55"/>
      <c r="CP28" s="55">
        <f t="shared" si="37"/>
        <v>373373</v>
      </c>
      <c r="CQ28" s="55">
        <v>70000</v>
      </c>
      <c r="CR28" s="55">
        <f t="shared" si="38"/>
        <v>443373</v>
      </c>
      <c r="CS28" s="55">
        <v>3000</v>
      </c>
      <c r="CT28" s="55">
        <f t="shared" si="39"/>
        <v>376373</v>
      </c>
      <c r="CU28" s="55">
        <v>150000</v>
      </c>
      <c r="CV28" s="55">
        <f t="shared" si="27"/>
        <v>523373</v>
      </c>
    </row>
    <row r="29" spans="1:100" s="46" customFormat="1" ht="13.5" thickBot="1" x14ac:dyDescent="0.25">
      <c r="A29" s="47" t="s">
        <v>58</v>
      </c>
      <c r="B29" s="58">
        <v>1590000</v>
      </c>
      <c r="C29" s="62">
        <v>-1340000</v>
      </c>
      <c r="D29" s="58">
        <f t="shared" si="0"/>
        <v>250000</v>
      </c>
      <c r="E29" s="74">
        <v>-1590000</v>
      </c>
      <c r="F29" s="58">
        <f t="shared" si="1"/>
        <v>0</v>
      </c>
      <c r="G29" s="64">
        <v>-1590000</v>
      </c>
      <c r="H29" s="55">
        <f t="shared" si="2"/>
        <v>0</v>
      </c>
      <c r="I29" s="58">
        <v>-1590000</v>
      </c>
      <c r="J29" s="55">
        <f t="shared" si="3"/>
        <v>0</v>
      </c>
      <c r="K29" s="58">
        <v>-1590000</v>
      </c>
      <c r="L29" s="58">
        <f t="shared" si="4"/>
        <v>0</v>
      </c>
      <c r="M29" s="55"/>
      <c r="N29" s="55">
        <v>1590000</v>
      </c>
      <c r="O29" s="55"/>
      <c r="P29" s="55"/>
      <c r="Q29" s="55">
        <v>-1590000</v>
      </c>
      <c r="R29" s="55">
        <f t="shared" si="5"/>
        <v>0</v>
      </c>
      <c r="S29" s="55">
        <v>-990000</v>
      </c>
      <c r="T29" s="55">
        <f t="shared" si="6"/>
        <v>600000</v>
      </c>
      <c r="U29" s="55"/>
      <c r="V29" s="55"/>
      <c r="W29" s="56">
        <v>-840000</v>
      </c>
      <c r="X29" s="55">
        <f t="shared" si="7"/>
        <v>750000</v>
      </c>
      <c r="Y29" s="46">
        <v>-1590000</v>
      </c>
      <c r="Z29" s="55">
        <f t="shared" si="8"/>
        <v>0</v>
      </c>
      <c r="AB29" s="55">
        <v>1955000</v>
      </c>
      <c r="AC29" s="46">
        <v>550000</v>
      </c>
      <c r="AD29" s="55">
        <f t="shared" si="9"/>
        <v>2505000</v>
      </c>
      <c r="AE29" s="46">
        <v>-1155000</v>
      </c>
      <c r="AF29" s="55">
        <f t="shared" si="28"/>
        <v>800000</v>
      </c>
      <c r="AG29" s="46">
        <v>-1955000</v>
      </c>
      <c r="AH29" s="55">
        <f t="shared" si="29"/>
        <v>0</v>
      </c>
      <c r="AI29" s="46">
        <v>-1955000</v>
      </c>
      <c r="AJ29" s="55">
        <f t="shared" si="30"/>
        <v>0</v>
      </c>
      <c r="AL29" s="55">
        <v>1935000</v>
      </c>
      <c r="AN29" s="55">
        <f t="shared" si="10"/>
        <v>1935000</v>
      </c>
      <c r="AO29" s="46">
        <v>-1235000</v>
      </c>
      <c r="AP29" s="55">
        <f t="shared" si="11"/>
        <v>700000</v>
      </c>
      <c r="AQ29" s="46">
        <v>-1935000</v>
      </c>
      <c r="AR29" s="55">
        <f t="shared" si="12"/>
        <v>0</v>
      </c>
      <c r="AS29" s="66">
        <v>-1935000</v>
      </c>
      <c r="AT29" s="55">
        <f t="shared" si="31"/>
        <v>0</v>
      </c>
      <c r="AU29" s="55"/>
      <c r="AV29" s="55">
        <v>2755000</v>
      </c>
      <c r="AW29" s="55"/>
      <c r="AX29" s="55">
        <f t="shared" si="32"/>
        <v>2755000</v>
      </c>
      <c r="AZ29" s="55">
        <f t="shared" si="33"/>
        <v>2755000</v>
      </c>
      <c r="BA29" s="55">
        <v>1800000</v>
      </c>
      <c r="BB29" s="55">
        <f t="shared" si="34"/>
        <v>4555000</v>
      </c>
      <c r="BC29" s="55">
        <v>-300000</v>
      </c>
      <c r="BD29" s="55">
        <f t="shared" si="13"/>
        <v>2455000</v>
      </c>
      <c r="BE29" s="55">
        <v>-800000</v>
      </c>
      <c r="BF29" s="55">
        <f t="shared" si="35"/>
        <v>1955000</v>
      </c>
      <c r="BG29" s="55">
        <v>-2755000</v>
      </c>
      <c r="BH29" s="55">
        <f t="shared" si="36"/>
        <v>0</v>
      </c>
      <c r="BJ29" s="55">
        <f t="shared" si="14"/>
        <v>2755000</v>
      </c>
      <c r="BK29" s="132">
        <v>2755000</v>
      </c>
      <c r="BL29" s="55"/>
      <c r="BM29" s="134">
        <v>3055000</v>
      </c>
      <c r="BN29" s="55"/>
      <c r="BO29" s="55">
        <f t="shared" si="15"/>
        <v>3055000</v>
      </c>
      <c r="BP29" s="67">
        <v>0</v>
      </c>
      <c r="BQ29" s="55">
        <f t="shared" si="16"/>
        <v>3055000</v>
      </c>
      <c r="BR29" s="55"/>
      <c r="BS29" s="55">
        <f t="shared" si="40"/>
        <v>3055000</v>
      </c>
      <c r="BT29" s="68">
        <v>945000</v>
      </c>
      <c r="BU29" s="69">
        <f t="shared" si="18"/>
        <v>4000000</v>
      </c>
      <c r="BV29" s="134">
        <v>4950000</v>
      </c>
      <c r="BW29" s="55">
        <v>0</v>
      </c>
      <c r="BX29" s="55">
        <f>BW30+BV29</f>
        <v>4950000</v>
      </c>
      <c r="BY29" s="67">
        <v>2050000</v>
      </c>
      <c r="BZ29" s="55">
        <f t="shared" si="20"/>
        <v>7000000</v>
      </c>
      <c r="CA29" s="55">
        <v>-400000</v>
      </c>
      <c r="CB29" s="55">
        <f t="shared" si="21"/>
        <v>4550000</v>
      </c>
      <c r="CC29" s="55">
        <v>3000000</v>
      </c>
      <c r="CD29" s="69">
        <f t="shared" si="22"/>
        <v>7950000</v>
      </c>
      <c r="CE29" s="134">
        <v>3495000</v>
      </c>
      <c r="CF29" s="55">
        <v>250000</v>
      </c>
      <c r="CG29" s="55">
        <f t="shared" si="23"/>
        <v>3745000</v>
      </c>
      <c r="CH29" s="55">
        <v>3575000</v>
      </c>
      <c r="CI29" s="55">
        <f t="shared" si="24"/>
        <v>7070000</v>
      </c>
      <c r="CJ29" s="55"/>
      <c r="CK29" s="55">
        <f t="shared" si="25"/>
        <v>3495000</v>
      </c>
      <c r="CL29" s="55">
        <v>3000000</v>
      </c>
      <c r="CM29" s="69">
        <f t="shared" si="26"/>
        <v>6495000</v>
      </c>
      <c r="CN29" s="134">
        <v>4490000</v>
      </c>
      <c r="CO29" s="55"/>
      <c r="CP29" s="55">
        <f t="shared" si="37"/>
        <v>4490000</v>
      </c>
      <c r="CQ29" s="55">
        <v>2510000</v>
      </c>
      <c r="CR29" s="55">
        <f t="shared" si="38"/>
        <v>7000000</v>
      </c>
      <c r="CS29" s="55"/>
      <c r="CT29" s="55">
        <f t="shared" si="39"/>
        <v>4490000</v>
      </c>
      <c r="CU29" s="55">
        <v>2500000</v>
      </c>
      <c r="CV29" s="55">
        <f t="shared" si="27"/>
        <v>6990000</v>
      </c>
    </row>
    <row r="30" spans="1:100" s="46" customFormat="1" ht="13.5" thickBot="1" x14ac:dyDescent="0.25">
      <c r="A30" s="47" t="s">
        <v>59</v>
      </c>
      <c r="B30" s="58">
        <v>100000</v>
      </c>
      <c r="C30" s="73">
        <v>0</v>
      </c>
      <c r="D30" s="58">
        <f t="shared" si="0"/>
        <v>100000</v>
      </c>
      <c r="E30" s="63">
        <v>-100000</v>
      </c>
      <c r="F30" s="58">
        <f t="shared" si="1"/>
        <v>0</v>
      </c>
      <c r="G30" s="56">
        <v>0</v>
      </c>
      <c r="H30" s="55">
        <f t="shared" si="2"/>
        <v>100000</v>
      </c>
      <c r="I30" s="58">
        <v>-100000</v>
      </c>
      <c r="J30" s="55">
        <f t="shared" si="3"/>
        <v>0</v>
      </c>
      <c r="K30" s="65">
        <v>-100000</v>
      </c>
      <c r="L30" s="58">
        <f t="shared" si="4"/>
        <v>0</v>
      </c>
      <c r="M30" s="55"/>
      <c r="N30" s="55">
        <v>100000</v>
      </c>
      <c r="O30" s="55"/>
      <c r="P30" s="55"/>
      <c r="Q30" s="55">
        <v>-100000</v>
      </c>
      <c r="R30" s="55">
        <f t="shared" si="5"/>
        <v>0</v>
      </c>
      <c r="S30" s="55"/>
      <c r="T30" s="55">
        <f t="shared" si="6"/>
        <v>100000</v>
      </c>
      <c r="U30" s="55"/>
      <c r="V30" s="55"/>
      <c r="W30" s="56">
        <v>-20000</v>
      </c>
      <c r="X30" s="55">
        <f t="shared" si="7"/>
        <v>80000</v>
      </c>
      <c r="Y30" s="70">
        <v>-100000</v>
      </c>
      <c r="Z30" s="55">
        <f t="shared" si="8"/>
        <v>0</v>
      </c>
      <c r="AB30" s="55">
        <v>170000</v>
      </c>
      <c r="AD30" s="55">
        <f t="shared" si="9"/>
        <v>170000</v>
      </c>
      <c r="AE30" s="46">
        <v>-70000</v>
      </c>
      <c r="AF30" s="55">
        <f t="shared" si="28"/>
        <v>100000</v>
      </c>
      <c r="AG30" s="46">
        <v>-120000</v>
      </c>
      <c r="AH30" s="55">
        <f t="shared" si="29"/>
        <v>50000</v>
      </c>
      <c r="AI30" s="70">
        <v>-170000</v>
      </c>
      <c r="AJ30" s="55">
        <f t="shared" si="30"/>
        <v>0</v>
      </c>
      <c r="AL30" s="55">
        <v>170000</v>
      </c>
      <c r="AN30" s="55">
        <f t="shared" si="10"/>
        <v>170000</v>
      </c>
      <c r="AO30" s="46">
        <v>25000</v>
      </c>
      <c r="AP30" s="55">
        <f t="shared" si="11"/>
        <v>195000</v>
      </c>
      <c r="AR30" s="55">
        <f t="shared" si="12"/>
        <v>170000</v>
      </c>
      <c r="AS30" s="66">
        <v>-170000</v>
      </c>
      <c r="AT30" s="55">
        <f t="shared" si="31"/>
        <v>0</v>
      </c>
      <c r="AU30" s="55"/>
      <c r="AV30" s="55">
        <v>1600500</v>
      </c>
      <c r="AW30" s="55"/>
      <c r="AX30" s="55">
        <f t="shared" si="32"/>
        <v>1600500</v>
      </c>
      <c r="AY30" s="46">
        <v>200000</v>
      </c>
      <c r="AZ30" s="55">
        <f t="shared" si="33"/>
        <v>1800500</v>
      </c>
      <c r="BA30" s="55">
        <v>-900000</v>
      </c>
      <c r="BB30" s="55">
        <f t="shared" si="34"/>
        <v>700500</v>
      </c>
      <c r="BC30" s="55">
        <v>-1180000</v>
      </c>
      <c r="BD30" s="55">
        <f t="shared" si="13"/>
        <v>420500</v>
      </c>
      <c r="BE30" s="55"/>
      <c r="BF30" s="55">
        <f t="shared" si="35"/>
        <v>1600500</v>
      </c>
      <c r="BG30" s="55">
        <v>-1331000</v>
      </c>
      <c r="BH30" s="55">
        <f t="shared" si="36"/>
        <v>269500</v>
      </c>
      <c r="BJ30" s="55">
        <f t="shared" si="14"/>
        <v>1600500</v>
      </c>
      <c r="BK30" s="132">
        <v>1601000</v>
      </c>
      <c r="BL30" s="55"/>
      <c r="BM30" s="134">
        <v>462000</v>
      </c>
      <c r="BN30" s="55">
        <v>400000</v>
      </c>
      <c r="BO30" s="55">
        <f t="shared" si="15"/>
        <v>862000</v>
      </c>
      <c r="BP30" s="67">
        <v>1000000</v>
      </c>
      <c r="BQ30" s="55">
        <f t="shared" si="16"/>
        <v>1462000</v>
      </c>
      <c r="BR30" s="55">
        <v>-100000</v>
      </c>
      <c r="BS30" s="55">
        <f t="shared" si="40"/>
        <v>362000</v>
      </c>
      <c r="BT30" s="68">
        <v>1538000</v>
      </c>
      <c r="BU30" s="69">
        <f t="shared" si="18"/>
        <v>2000000</v>
      </c>
      <c r="BV30" s="132"/>
      <c r="BW30" s="55">
        <v>0</v>
      </c>
      <c r="BX30" s="55"/>
      <c r="BY30" s="67">
        <v>772000</v>
      </c>
      <c r="BZ30" s="55">
        <f>BY30+BV29</f>
        <v>5722000</v>
      </c>
      <c r="CA30" s="55"/>
      <c r="CB30" s="55">
        <f>CA30+BV29</f>
        <v>4950000</v>
      </c>
      <c r="CC30" s="55">
        <v>800000</v>
      </c>
      <c r="CD30" s="69">
        <f t="shared" si="22"/>
        <v>800000</v>
      </c>
      <c r="CE30" s="134">
        <v>2313000</v>
      </c>
      <c r="CF30" s="55"/>
      <c r="CG30" s="55">
        <f t="shared" si="23"/>
        <v>2313000</v>
      </c>
      <c r="CH30" s="55">
        <v>1272000</v>
      </c>
      <c r="CI30" s="55">
        <f t="shared" si="24"/>
        <v>3585000</v>
      </c>
      <c r="CJ30" s="55">
        <v>-250000</v>
      </c>
      <c r="CK30" s="55">
        <f t="shared" si="25"/>
        <v>2063000</v>
      </c>
      <c r="CL30" s="55">
        <v>800000</v>
      </c>
      <c r="CM30" s="69">
        <f t="shared" si="26"/>
        <v>3113000</v>
      </c>
      <c r="CN30" s="134">
        <v>2703000</v>
      </c>
      <c r="CO30" s="55"/>
      <c r="CP30" s="55">
        <f t="shared" si="37"/>
        <v>2703000</v>
      </c>
      <c r="CQ30" s="55">
        <v>1000000</v>
      </c>
      <c r="CR30" s="55">
        <f t="shared" si="38"/>
        <v>3703000</v>
      </c>
      <c r="CS30" s="55">
        <v>50000</v>
      </c>
      <c r="CT30" s="55">
        <f t="shared" si="39"/>
        <v>2753000</v>
      </c>
      <c r="CU30" s="55">
        <v>500000</v>
      </c>
      <c r="CV30" s="55">
        <f t="shared" si="27"/>
        <v>3203000</v>
      </c>
    </row>
    <row r="31" spans="1:100" s="46" customFormat="1" ht="12.75" x14ac:dyDescent="0.2">
      <c r="A31" s="48" t="s">
        <v>60</v>
      </c>
      <c r="B31" s="58">
        <v>100000</v>
      </c>
      <c r="C31" s="62">
        <v>-100000</v>
      </c>
      <c r="D31" s="58">
        <f t="shared" si="0"/>
        <v>0</v>
      </c>
      <c r="E31" s="63">
        <v>-100000</v>
      </c>
      <c r="F31" s="58">
        <f t="shared" si="1"/>
        <v>0</v>
      </c>
      <c r="G31" s="64">
        <v>-100000</v>
      </c>
      <c r="H31" s="55">
        <f t="shared" si="2"/>
        <v>0</v>
      </c>
      <c r="I31" s="58">
        <v>-100000</v>
      </c>
      <c r="J31" s="55">
        <f t="shared" si="3"/>
        <v>0</v>
      </c>
      <c r="K31" s="65">
        <v>-100000</v>
      </c>
      <c r="L31" s="58">
        <f t="shared" si="4"/>
        <v>0</v>
      </c>
      <c r="M31" s="55"/>
      <c r="N31" s="55">
        <v>100000</v>
      </c>
      <c r="O31" s="55"/>
      <c r="P31" s="55"/>
      <c r="Q31" s="55">
        <v>-100000</v>
      </c>
      <c r="R31" s="55">
        <f t="shared" si="5"/>
        <v>0</v>
      </c>
      <c r="S31" s="55">
        <v>-50000</v>
      </c>
      <c r="T31" s="55">
        <f t="shared" si="6"/>
        <v>50000</v>
      </c>
      <c r="U31" s="55"/>
      <c r="V31" s="55"/>
      <c r="W31" s="56">
        <v>-67000</v>
      </c>
      <c r="X31" s="55">
        <f t="shared" si="7"/>
        <v>33000</v>
      </c>
      <c r="Y31" s="70">
        <v>-100000</v>
      </c>
      <c r="Z31" s="55">
        <f t="shared" si="8"/>
        <v>0</v>
      </c>
      <c r="AB31" s="55">
        <v>50000</v>
      </c>
      <c r="AC31" s="46">
        <v>-50000</v>
      </c>
      <c r="AD31" s="55">
        <f t="shared" si="9"/>
        <v>0</v>
      </c>
      <c r="AE31" s="46">
        <v>-50000</v>
      </c>
      <c r="AF31" s="55">
        <f t="shared" si="28"/>
        <v>0</v>
      </c>
      <c r="AG31" s="46">
        <v>-50000</v>
      </c>
      <c r="AH31" s="55">
        <f t="shared" si="29"/>
        <v>0</v>
      </c>
      <c r="AI31" s="70">
        <v>-50000</v>
      </c>
      <c r="AJ31" s="55">
        <f t="shared" si="30"/>
        <v>0</v>
      </c>
      <c r="AL31" s="55">
        <v>150000</v>
      </c>
      <c r="AM31" s="46">
        <v>-150000</v>
      </c>
      <c r="AN31" s="55">
        <f t="shared" si="10"/>
        <v>0</v>
      </c>
      <c r="AO31" s="46">
        <v>-150000</v>
      </c>
      <c r="AP31" s="55">
        <f t="shared" si="11"/>
        <v>0</v>
      </c>
      <c r="AQ31" s="46">
        <v>-80000</v>
      </c>
      <c r="AR31" s="55">
        <f t="shared" si="12"/>
        <v>70000</v>
      </c>
      <c r="AS31" s="66">
        <v>-150000</v>
      </c>
      <c r="AT31" s="55">
        <f t="shared" si="31"/>
        <v>0</v>
      </c>
      <c r="AU31" s="55"/>
      <c r="AV31" s="55">
        <v>200000</v>
      </c>
      <c r="AW31" s="46">
        <v>-200000</v>
      </c>
      <c r="AX31" s="55">
        <f t="shared" si="32"/>
        <v>0</v>
      </c>
      <c r="AZ31" s="55">
        <f t="shared" si="33"/>
        <v>200000</v>
      </c>
      <c r="BA31" s="55"/>
      <c r="BB31" s="55">
        <f t="shared" si="34"/>
        <v>200000</v>
      </c>
      <c r="BC31" s="55">
        <v>-200000</v>
      </c>
      <c r="BD31" s="55">
        <f t="shared" si="13"/>
        <v>0</v>
      </c>
      <c r="BE31" s="55"/>
      <c r="BF31" s="55">
        <f t="shared" si="35"/>
        <v>200000</v>
      </c>
      <c r="BG31" s="55">
        <v>-200000</v>
      </c>
      <c r="BH31" s="55">
        <f t="shared" si="36"/>
        <v>0</v>
      </c>
      <c r="BJ31" s="55">
        <f t="shared" si="14"/>
        <v>200000</v>
      </c>
      <c r="BK31" s="132">
        <v>200000</v>
      </c>
      <c r="BL31" s="55"/>
      <c r="BM31" s="132"/>
      <c r="BN31" s="55"/>
      <c r="BO31" s="55">
        <f t="shared" si="15"/>
        <v>0</v>
      </c>
      <c r="BP31" s="55"/>
      <c r="BQ31" s="55">
        <f t="shared" si="16"/>
        <v>0</v>
      </c>
      <c r="BR31" s="55"/>
      <c r="BS31" s="55">
        <f t="shared" si="40"/>
        <v>0</v>
      </c>
      <c r="BT31" s="68"/>
      <c r="BU31" s="69">
        <f t="shared" si="18"/>
        <v>0</v>
      </c>
      <c r="BV31" s="132"/>
      <c r="BW31" s="55"/>
      <c r="BX31" s="55">
        <f t="shared" ref="BX31:BX39" si="41">BW31+BV31</f>
        <v>0</v>
      </c>
      <c r="BY31" s="55"/>
      <c r="BZ31" s="55">
        <f t="shared" ref="BZ31:BZ39" si="42">BY31+BV31</f>
        <v>0</v>
      </c>
      <c r="CA31" s="55"/>
      <c r="CB31" s="55">
        <f t="shared" ref="CB31:CB39" si="43">CA31+BV31</f>
        <v>0</v>
      </c>
      <c r="CC31" s="55"/>
      <c r="CD31" s="69">
        <f t="shared" si="22"/>
        <v>0</v>
      </c>
      <c r="CE31" s="132"/>
      <c r="CF31" s="55"/>
      <c r="CG31" s="55">
        <f t="shared" si="23"/>
        <v>0</v>
      </c>
      <c r="CH31" s="55"/>
      <c r="CI31" s="55">
        <f t="shared" si="24"/>
        <v>0</v>
      </c>
      <c r="CJ31" s="55"/>
      <c r="CK31" s="55">
        <f t="shared" si="25"/>
        <v>0</v>
      </c>
      <c r="CL31" s="55"/>
      <c r="CM31" s="69">
        <f t="shared" si="26"/>
        <v>0</v>
      </c>
      <c r="CN31" s="132"/>
      <c r="CO31" s="55"/>
      <c r="CP31" s="55">
        <f t="shared" si="37"/>
        <v>0</v>
      </c>
      <c r="CQ31" s="55">
        <v>0</v>
      </c>
      <c r="CR31" s="55">
        <f t="shared" si="38"/>
        <v>0</v>
      </c>
      <c r="CS31" s="55"/>
      <c r="CT31" s="55">
        <f t="shared" si="39"/>
        <v>0</v>
      </c>
      <c r="CU31" s="55"/>
      <c r="CV31" s="55">
        <f t="shared" si="27"/>
        <v>0</v>
      </c>
    </row>
    <row r="32" spans="1:100" s="46" customFormat="1" ht="12.75" x14ac:dyDescent="0.2">
      <c r="A32" s="47" t="s">
        <v>61</v>
      </c>
      <c r="B32" s="58">
        <v>350000</v>
      </c>
      <c r="C32" s="62">
        <v>-350000</v>
      </c>
      <c r="D32" s="58">
        <f t="shared" si="0"/>
        <v>0</v>
      </c>
      <c r="E32" s="63">
        <v>-350000</v>
      </c>
      <c r="F32" s="58">
        <f t="shared" si="1"/>
        <v>0</v>
      </c>
      <c r="G32" s="64">
        <v>-350000</v>
      </c>
      <c r="H32" s="55">
        <f t="shared" si="2"/>
        <v>0</v>
      </c>
      <c r="I32" s="58">
        <v>-350000</v>
      </c>
      <c r="J32" s="55">
        <f t="shared" si="3"/>
        <v>0</v>
      </c>
      <c r="K32" s="65">
        <v>-350000</v>
      </c>
      <c r="L32" s="58">
        <f t="shared" si="4"/>
        <v>0</v>
      </c>
      <c r="M32" s="55"/>
      <c r="N32" s="55">
        <v>350000</v>
      </c>
      <c r="O32" s="55"/>
      <c r="P32" s="55"/>
      <c r="Q32" s="55">
        <v>-350000</v>
      </c>
      <c r="R32" s="55">
        <f t="shared" si="5"/>
        <v>0</v>
      </c>
      <c r="S32" s="55">
        <v>-350000</v>
      </c>
      <c r="T32" s="55">
        <f t="shared" si="6"/>
        <v>0</v>
      </c>
      <c r="U32" s="55"/>
      <c r="V32" s="55"/>
      <c r="W32" s="56">
        <v>-310000</v>
      </c>
      <c r="X32" s="55">
        <f t="shared" si="7"/>
        <v>40000</v>
      </c>
      <c r="Y32" s="70">
        <v>-350000</v>
      </c>
      <c r="Z32" s="55">
        <f t="shared" si="8"/>
        <v>0</v>
      </c>
      <c r="AD32" s="55">
        <f t="shared" si="9"/>
        <v>0</v>
      </c>
      <c r="AF32" s="55">
        <f t="shared" si="28"/>
        <v>0</v>
      </c>
      <c r="AH32" s="55">
        <f t="shared" si="29"/>
        <v>0</v>
      </c>
      <c r="AI32" s="70"/>
      <c r="AJ32" s="55">
        <f t="shared" si="30"/>
        <v>0</v>
      </c>
      <c r="AL32" s="55"/>
      <c r="AN32" s="55">
        <f t="shared" si="10"/>
        <v>0</v>
      </c>
      <c r="AP32" s="55">
        <f t="shared" si="11"/>
        <v>0</v>
      </c>
      <c r="AR32" s="55">
        <f t="shared" si="12"/>
        <v>0</v>
      </c>
      <c r="AS32" s="56"/>
      <c r="AT32" s="55">
        <f t="shared" si="31"/>
        <v>0</v>
      </c>
      <c r="AU32" s="55"/>
      <c r="AV32" s="55"/>
      <c r="AX32" s="55">
        <f t="shared" si="32"/>
        <v>0</v>
      </c>
      <c r="AZ32" s="55">
        <f t="shared" si="33"/>
        <v>0</v>
      </c>
      <c r="BA32" s="55"/>
      <c r="BB32" s="55">
        <f t="shared" si="34"/>
        <v>0</v>
      </c>
      <c r="BC32" s="55"/>
      <c r="BD32" s="55">
        <f t="shared" si="13"/>
        <v>0</v>
      </c>
      <c r="BE32" s="55"/>
      <c r="BF32" s="55">
        <f t="shared" si="35"/>
        <v>0</v>
      </c>
      <c r="BH32" s="55">
        <f t="shared" si="36"/>
        <v>0</v>
      </c>
      <c r="BJ32" s="55">
        <f t="shared" si="14"/>
        <v>0</v>
      </c>
      <c r="BK32" s="132"/>
      <c r="BL32" s="55"/>
      <c r="BM32" s="132"/>
      <c r="BN32" s="55"/>
      <c r="BO32" s="55">
        <f t="shared" si="15"/>
        <v>0</v>
      </c>
      <c r="BP32" s="55"/>
      <c r="BQ32" s="55">
        <f t="shared" si="16"/>
        <v>0</v>
      </c>
      <c r="BR32" s="55"/>
      <c r="BS32" s="55">
        <f t="shared" si="40"/>
        <v>0</v>
      </c>
      <c r="BT32" s="68"/>
      <c r="BU32" s="69">
        <f t="shared" si="18"/>
        <v>0</v>
      </c>
      <c r="BV32" s="134">
        <v>2122000</v>
      </c>
      <c r="BW32" s="55"/>
      <c r="BX32" s="55">
        <f t="shared" si="41"/>
        <v>2122000</v>
      </c>
      <c r="BY32" s="55"/>
      <c r="BZ32" s="55">
        <f t="shared" si="42"/>
        <v>2122000</v>
      </c>
      <c r="CA32" s="55"/>
      <c r="CB32" s="55">
        <f t="shared" si="43"/>
        <v>2122000</v>
      </c>
      <c r="CC32" s="55"/>
      <c r="CD32" s="69">
        <f t="shared" si="22"/>
        <v>2122000</v>
      </c>
      <c r="CE32" s="132"/>
      <c r="CF32" s="55"/>
      <c r="CG32" s="55">
        <f t="shared" si="23"/>
        <v>0</v>
      </c>
      <c r="CH32" s="55"/>
      <c r="CI32" s="55">
        <f t="shared" si="24"/>
        <v>0</v>
      </c>
      <c r="CJ32" s="55"/>
      <c r="CK32" s="55">
        <f t="shared" si="25"/>
        <v>0</v>
      </c>
      <c r="CL32" s="55"/>
      <c r="CM32" s="69">
        <f t="shared" si="26"/>
        <v>0</v>
      </c>
      <c r="CN32" s="132"/>
      <c r="CO32" s="55"/>
      <c r="CP32" s="55">
        <f t="shared" si="37"/>
        <v>0</v>
      </c>
      <c r="CQ32" s="55">
        <v>0</v>
      </c>
      <c r="CR32" s="55">
        <f t="shared" si="38"/>
        <v>0</v>
      </c>
      <c r="CS32" s="55"/>
      <c r="CT32" s="55">
        <f t="shared" si="39"/>
        <v>0</v>
      </c>
      <c r="CU32" s="55"/>
      <c r="CV32" s="55">
        <f t="shared" si="27"/>
        <v>0</v>
      </c>
    </row>
    <row r="33" spans="1:100" s="46" customFormat="1" ht="13.5" thickBot="1" x14ac:dyDescent="0.25">
      <c r="A33" s="47" t="s">
        <v>62</v>
      </c>
      <c r="B33" s="58">
        <v>300000</v>
      </c>
      <c r="C33" s="73">
        <v>0</v>
      </c>
      <c r="D33" s="58">
        <f t="shared" si="0"/>
        <v>300000</v>
      </c>
      <c r="E33" s="63">
        <v>-300000</v>
      </c>
      <c r="F33" s="58">
        <f t="shared" si="1"/>
        <v>0</v>
      </c>
      <c r="G33" s="56"/>
      <c r="H33" s="55">
        <f t="shared" si="2"/>
        <v>300000</v>
      </c>
      <c r="I33" s="58">
        <v>-300000</v>
      </c>
      <c r="J33" s="55">
        <f t="shared" si="3"/>
        <v>0</v>
      </c>
      <c r="L33" s="58">
        <f t="shared" si="4"/>
        <v>300000</v>
      </c>
      <c r="M33" s="55"/>
      <c r="N33" s="55">
        <v>300000</v>
      </c>
      <c r="O33" s="55"/>
      <c r="P33" s="55"/>
      <c r="Q33" s="55">
        <v>-300000</v>
      </c>
      <c r="R33" s="55">
        <f t="shared" si="5"/>
        <v>0</v>
      </c>
      <c r="S33" s="55">
        <v>-280000</v>
      </c>
      <c r="T33" s="55">
        <f t="shared" si="6"/>
        <v>20000</v>
      </c>
      <c r="U33" s="55"/>
      <c r="V33" s="55"/>
      <c r="W33" s="56"/>
      <c r="X33" s="55">
        <f t="shared" si="7"/>
        <v>300000</v>
      </c>
      <c r="Y33" s="70">
        <v>-150000</v>
      </c>
      <c r="Z33" s="55">
        <f t="shared" si="8"/>
        <v>150000</v>
      </c>
      <c r="AB33" s="55">
        <v>600000</v>
      </c>
      <c r="AD33" s="55">
        <f t="shared" si="9"/>
        <v>600000</v>
      </c>
      <c r="AE33" s="46">
        <v>-50000</v>
      </c>
      <c r="AF33" s="55">
        <f t="shared" si="28"/>
        <v>550000</v>
      </c>
      <c r="AH33" s="55">
        <f t="shared" si="29"/>
        <v>600000</v>
      </c>
      <c r="AI33" s="70">
        <v>-400000</v>
      </c>
      <c r="AJ33" s="55">
        <f t="shared" si="30"/>
        <v>200000</v>
      </c>
      <c r="AL33" s="55">
        <v>749926</v>
      </c>
      <c r="AN33" s="55">
        <f t="shared" si="10"/>
        <v>749926</v>
      </c>
      <c r="AP33" s="55">
        <f t="shared" si="11"/>
        <v>749926</v>
      </c>
      <c r="AQ33" s="46">
        <v>850000</v>
      </c>
      <c r="AR33" s="55">
        <f t="shared" si="12"/>
        <v>1599926</v>
      </c>
      <c r="AS33" s="66">
        <v>-375000</v>
      </c>
      <c r="AT33" s="55">
        <f t="shared" si="31"/>
        <v>374926</v>
      </c>
      <c r="AU33" s="55"/>
      <c r="AV33" s="55">
        <v>909000</v>
      </c>
      <c r="AX33" s="55">
        <f t="shared" si="32"/>
        <v>909000</v>
      </c>
      <c r="AY33" s="46">
        <v>250000</v>
      </c>
      <c r="AZ33" s="55">
        <f t="shared" si="33"/>
        <v>1159000</v>
      </c>
      <c r="BA33" s="55"/>
      <c r="BB33" s="55">
        <f t="shared" si="34"/>
        <v>909000</v>
      </c>
      <c r="BC33" s="55"/>
      <c r="BD33" s="55">
        <f t="shared" si="13"/>
        <v>909000</v>
      </c>
      <c r="BE33" s="55">
        <v>500000</v>
      </c>
      <c r="BF33" s="55">
        <f t="shared" si="35"/>
        <v>1409000</v>
      </c>
      <c r="BH33" s="55">
        <f t="shared" si="36"/>
        <v>909000</v>
      </c>
      <c r="BJ33" s="55">
        <f t="shared" si="14"/>
        <v>909000</v>
      </c>
      <c r="BK33" s="132">
        <v>909000</v>
      </c>
      <c r="BL33" s="55"/>
      <c r="BM33" s="134">
        <v>1354000</v>
      </c>
      <c r="BN33" s="55"/>
      <c r="BO33" s="55">
        <f t="shared" si="15"/>
        <v>1354000</v>
      </c>
      <c r="BP33" s="55"/>
      <c r="BQ33" s="55">
        <f t="shared" si="16"/>
        <v>1354000</v>
      </c>
      <c r="BR33" s="55">
        <v>150000</v>
      </c>
      <c r="BS33" s="55">
        <f t="shared" si="40"/>
        <v>1504000</v>
      </c>
      <c r="BT33" s="68">
        <v>646000</v>
      </c>
      <c r="BU33" s="69">
        <f t="shared" si="18"/>
        <v>2000000</v>
      </c>
      <c r="BV33" s="134">
        <v>1457000</v>
      </c>
      <c r="BW33" s="55">
        <v>500000</v>
      </c>
      <c r="BX33" s="55">
        <f t="shared" si="41"/>
        <v>1957000</v>
      </c>
      <c r="BY33" s="55"/>
      <c r="BZ33" s="55">
        <f t="shared" si="42"/>
        <v>1457000</v>
      </c>
      <c r="CA33" s="55">
        <v>500000</v>
      </c>
      <c r="CB33" s="55">
        <f t="shared" si="43"/>
        <v>1957000</v>
      </c>
      <c r="CC33" s="55">
        <v>1500000</v>
      </c>
      <c r="CD33" s="69">
        <f t="shared" si="22"/>
        <v>2957000</v>
      </c>
      <c r="CE33" s="134">
        <v>1345000</v>
      </c>
      <c r="CF33" s="55">
        <v>500000</v>
      </c>
      <c r="CG33" s="55">
        <f t="shared" si="23"/>
        <v>1845000</v>
      </c>
      <c r="CH33" s="55"/>
      <c r="CI33" s="55">
        <f t="shared" si="24"/>
        <v>1345000</v>
      </c>
      <c r="CJ33" s="55"/>
      <c r="CK33" s="55">
        <f t="shared" si="25"/>
        <v>1345000</v>
      </c>
      <c r="CL33" s="55">
        <v>1500000</v>
      </c>
      <c r="CM33" s="69">
        <f t="shared" si="26"/>
        <v>2845000</v>
      </c>
      <c r="CN33" s="134">
        <v>653000</v>
      </c>
      <c r="CO33" s="55">
        <v>500000</v>
      </c>
      <c r="CP33" s="55">
        <f t="shared" si="37"/>
        <v>1153000</v>
      </c>
      <c r="CQ33" s="55">
        <v>0</v>
      </c>
      <c r="CR33" s="55">
        <f t="shared" si="38"/>
        <v>653000</v>
      </c>
      <c r="CS33" s="55">
        <v>653000</v>
      </c>
      <c r="CT33" s="55">
        <f t="shared" si="39"/>
        <v>1306000</v>
      </c>
      <c r="CU33" s="55">
        <v>3000000</v>
      </c>
      <c r="CV33" s="55">
        <f t="shared" si="27"/>
        <v>3653000</v>
      </c>
    </row>
    <row r="34" spans="1:100" s="46" customFormat="1" ht="13.5" thickBot="1" x14ac:dyDescent="0.25">
      <c r="A34" s="48" t="s">
        <v>63</v>
      </c>
      <c r="B34" s="58">
        <v>0</v>
      </c>
      <c r="C34" s="56"/>
      <c r="D34" s="58">
        <f t="shared" si="0"/>
        <v>0</v>
      </c>
      <c r="E34" s="46">
        <v>0</v>
      </c>
      <c r="F34" s="58">
        <f t="shared" si="1"/>
        <v>0</v>
      </c>
      <c r="G34" s="56"/>
      <c r="H34" s="55">
        <f t="shared" si="2"/>
        <v>0</v>
      </c>
      <c r="J34" s="55">
        <f t="shared" si="3"/>
        <v>0</v>
      </c>
      <c r="L34" s="58">
        <f t="shared" si="4"/>
        <v>0</v>
      </c>
      <c r="M34" s="55"/>
      <c r="Q34" s="55"/>
      <c r="R34" s="55">
        <f t="shared" si="5"/>
        <v>0</v>
      </c>
      <c r="T34" s="55">
        <f t="shared" si="6"/>
        <v>0</v>
      </c>
      <c r="W34" s="56"/>
      <c r="X34" s="55">
        <f t="shared" si="7"/>
        <v>0</v>
      </c>
      <c r="Z34" s="55">
        <f t="shared" si="8"/>
        <v>0</v>
      </c>
      <c r="AB34" s="55">
        <v>90000</v>
      </c>
      <c r="AD34" s="55">
        <f t="shared" si="9"/>
        <v>90000</v>
      </c>
      <c r="AF34" s="55">
        <f t="shared" si="28"/>
        <v>90000</v>
      </c>
      <c r="AH34" s="55">
        <f t="shared" si="29"/>
        <v>90000</v>
      </c>
      <c r="AJ34" s="55">
        <f t="shared" si="30"/>
        <v>90000</v>
      </c>
      <c r="AL34" s="55">
        <v>215000</v>
      </c>
      <c r="AN34" s="55">
        <f t="shared" si="10"/>
        <v>215000</v>
      </c>
      <c r="AP34" s="55">
        <f t="shared" si="11"/>
        <v>215000</v>
      </c>
      <c r="AR34" s="55">
        <f t="shared" si="12"/>
        <v>215000</v>
      </c>
      <c r="AS34" s="56"/>
      <c r="AT34" s="55">
        <f t="shared" si="31"/>
        <v>215000</v>
      </c>
      <c r="AU34" s="55"/>
      <c r="AV34" s="55">
        <v>215000</v>
      </c>
      <c r="AW34" s="51"/>
      <c r="AX34" s="55">
        <f t="shared" si="32"/>
        <v>215000</v>
      </c>
      <c r="AZ34" s="55">
        <f t="shared" si="33"/>
        <v>215000</v>
      </c>
      <c r="BA34" s="55"/>
      <c r="BB34" s="55">
        <f t="shared" si="34"/>
        <v>215000</v>
      </c>
      <c r="BC34" s="55"/>
      <c r="BD34" s="55">
        <f t="shared" si="13"/>
        <v>215000</v>
      </c>
      <c r="BE34" s="55"/>
      <c r="BF34" s="55">
        <f t="shared" si="35"/>
        <v>215000</v>
      </c>
      <c r="BH34" s="55">
        <f t="shared" si="36"/>
        <v>215000</v>
      </c>
      <c r="BJ34" s="55">
        <f t="shared" si="14"/>
        <v>215000</v>
      </c>
      <c r="BK34" s="132">
        <v>215000</v>
      </c>
      <c r="BL34" s="55"/>
      <c r="BM34" s="134">
        <v>115000</v>
      </c>
      <c r="BN34" s="55"/>
      <c r="BO34" s="55">
        <f t="shared" si="15"/>
        <v>115000</v>
      </c>
      <c r="BP34" s="67">
        <v>100000</v>
      </c>
      <c r="BQ34" s="55">
        <f t="shared" si="16"/>
        <v>215000</v>
      </c>
      <c r="BR34" s="55"/>
      <c r="BS34" s="55">
        <f t="shared" si="40"/>
        <v>115000</v>
      </c>
      <c r="BT34" s="68">
        <v>100000</v>
      </c>
      <c r="BU34" s="69">
        <f t="shared" si="18"/>
        <v>215000</v>
      </c>
      <c r="BV34" s="134">
        <v>115000</v>
      </c>
      <c r="BW34" s="55"/>
      <c r="BX34" s="55">
        <f t="shared" si="41"/>
        <v>115000</v>
      </c>
      <c r="BY34" s="55"/>
      <c r="BZ34" s="55">
        <f t="shared" si="42"/>
        <v>115000</v>
      </c>
      <c r="CA34" s="55"/>
      <c r="CB34" s="55">
        <f t="shared" si="43"/>
        <v>115000</v>
      </c>
      <c r="CC34" s="55">
        <v>45000</v>
      </c>
      <c r="CD34" s="69">
        <f t="shared" si="22"/>
        <v>160000</v>
      </c>
      <c r="CE34" s="134">
        <v>115000</v>
      </c>
      <c r="CF34" s="55"/>
      <c r="CG34" s="55">
        <f t="shared" si="23"/>
        <v>115000</v>
      </c>
      <c r="CH34" s="55"/>
      <c r="CI34" s="55">
        <f t="shared" si="24"/>
        <v>115000</v>
      </c>
      <c r="CJ34" s="55"/>
      <c r="CK34" s="55">
        <f t="shared" si="25"/>
        <v>115000</v>
      </c>
      <c r="CL34" s="55"/>
      <c r="CM34" s="69">
        <f t="shared" si="26"/>
        <v>115000</v>
      </c>
      <c r="CN34" s="134">
        <v>115000</v>
      </c>
      <c r="CO34" s="55"/>
      <c r="CP34" s="55">
        <f t="shared" si="37"/>
        <v>115000</v>
      </c>
      <c r="CQ34" s="55">
        <v>0</v>
      </c>
      <c r="CR34" s="55">
        <f t="shared" si="38"/>
        <v>115000</v>
      </c>
      <c r="CS34" s="55"/>
      <c r="CT34" s="55">
        <f t="shared" si="39"/>
        <v>115000</v>
      </c>
      <c r="CU34" s="55">
        <v>70000</v>
      </c>
      <c r="CV34" s="55">
        <f t="shared" si="27"/>
        <v>185000</v>
      </c>
    </row>
    <row r="35" spans="1:100" s="46" customFormat="1" ht="13.5" thickBot="1" x14ac:dyDescent="0.25">
      <c r="A35" s="47" t="s">
        <v>64</v>
      </c>
      <c r="B35" s="58">
        <v>0</v>
      </c>
      <c r="C35" s="56"/>
      <c r="D35" s="58">
        <f t="shared" si="0"/>
        <v>0</v>
      </c>
      <c r="E35" s="46">
        <v>0</v>
      </c>
      <c r="F35" s="58">
        <f t="shared" si="1"/>
        <v>0</v>
      </c>
      <c r="G35" s="56"/>
      <c r="H35" s="55">
        <f t="shared" si="2"/>
        <v>0</v>
      </c>
      <c r="J35" s="55">
        <f t="shared" si="3"/>
        <v>0</v>
      </c>
      <c r="L35" s="58">
        <f t="shared" si="4"/>
        <v>0</v>
      </c>
      <c r="M35" s="55"/>
      <c r="Q35" s="55"/>
      <c r="R35" s="55">
        <f t="shared" si="5"/>
        <v>0</v>
      </c>
      <c r="T35" s="55">
        <f t="shared" si="6"/>
        <v>0</v>
      </c>
      <c r="W35" s="56"/>
      <c r="X35" s="55">
        <f t="shared" si="7"/>
        <v>0</v>
      </c>
      <c r="Z35" s="55">
        <f t="shared" si="8"/>
        <v>0</v>
      </c>
      <c r="AB35" s="55"/>
      <c r="AD35" s="55">
        <f t="shared" si="9"/>
        <v>0</v>
      </c>
      <c r="AF35" s="55">
        <f t="shared" si="28"/>
        <v>0</v>
      </c>
      <c r="AH35" s="55">
        <f t="shared" si="29"/>
        <v>0</v>
      </c>
      <c r="AJ35" s="55">
        <f t="shared" si="30"/>
        <v>0</v>
      </c>
      <c r="AL35" s="55"/>
      <c r="AM35" s="55"/>
      <c r="AN35" s="55">
        <f t="shared" si="10"/>
        <v>0</v>
      </c>
      <c r="AP35" s="55">
        <f t="shared" si="11"/>
        <v>0</v>
      </c>
      <c r="AR35" s="55">
        <f t="shared" si="12"/>
        <v>0</v>
      </c>
      <c r="AS35" s="56"/>
      <c r="AT35" s="55">
        <f t="shared" si="31"/>
        <v>0</v>
      </c>
      <c r="AU35" s="55"/>
      <c r="AV35" s="55">
        <v>10000</v>
      </c>
      <c r="AW35" s="55"/>
      <c r="AX35" s="55">
        <f t="shared" si="32"/>
        <v>10000</v>
      </c>
      <c r="AY35" s="46">
        <v>0</v>
      </c>
      <c r="AZ35" s="55">
        <f t="shared" si="33"/>
        <v>10000</v>
      </c>
      <c r="BA35" s="55">
        <v>10000</v>
      </c>
      <c r="BB35" s="55">
        <f t="shared" si="34"/>
        <v>20000</v>
      </c>
      <c r="BC35" s="55"/>
      <c r="BD35" s="55">
        <f t="shared" si="13"/>
        <v>10000</v>
      </c>
      <c r="BE35" s="55">
        <v>10000</v>
      </c>
      <c r="BF35" s="55">
        <f t="shared" si="35"/>
        <v>20000</v>
      </c>
      <c r="BG35" s="55">
        <v>250000</v>
      </c>
      <c r="BH35" s="55">
        <f t="shared" si="36"/>
        <v>260000</v>
      </c>
      <c r="BI35" s="46">
        <v>5000</v>
      </c>
      <c r="BJ35" s="55">
        <f t="shared" si="14"/>
        <v>15000</v>
      </c>
      <c r="BK35" s="132">
        <v>15000</v>
      </c>
      <c r="BL35" s="55"/>
      <c r="BM35" s="134">
        <v>25000</v>
      </c>
      <c r="BN35" s="55"/>
      <c r="BO35" s="55">
        <f t="shared" si="15"/>
        <v>25000</v>
      </c>
      <c r="BP35" s="67"/>
      <c r="BQ35" s="55">
        <f t="shared" si="16"/>
        <v>25000</v>
      </c>
      <c r="BR35" s="55"/>
      <c r="BS35" s="55">
        <f t="shared" si="40"/>
        <v>25000</v>
      </c>
      <c r="BT35" s="68"/>
      <c r="BU35" s="69">
        <f t="shared" si="18"/>
        <v>25000</v>
      </c>
      <c r="BV35" s="134">
        <v>15000</v>
      </c>
      <c r="BW35" s="55"/>
      <c r="BX35" s="55">
        <f t="shared" si="41"/>
        <v>15000</v>
      </c>
      <c r="BY35" s="55"/>
      <c r="BZ35" s="55">
        <f t="shared" si="42"/>
        <v>15000</v>
      </c>
      <c r="CA35" s="55"/>
      <c r="CB35" s="55">
        <f t="shared" si="43"/>
        <v>15000</v>
      </c>
      <c r="CC35" s="55"/>
      <c r="CD35" s="69">
        <f t="shared" si="22"/>
        <v>15000</v>
      </c>
      <c r="CE35" s="134">
        <v>15000</v>
      </c>
      <c r="CF35" s="55"/>
      <c r="CG35" s="55">
        <f t="shared" si="23"/>
        <v>15000</v>
      </c>
      <c r="CH35" s="55"/>
      <c r="CI35" s="55">
        <f t="shared" si="24"/>
        <v>15000</v>
      </c>
      <c r="CJ35" s="55"/>
      <c r="CK35" s="55">
        <f t="shared" si="25"/>
        <v>15000</v>
      </c>
      <c r="CL35" s="55"/>
      <c r="CM35" s="69">
        <f t="shared" si="26"/>
        <v>15000</v>
      </c>
      <c r="CN35" s="134">
        <v>1714000</v>
      </c>
      <c r="CO35" s="55"/>
      <c r="CP35" s="55">
        <f t="shared" si="37"/>
        <v>1714000</v>
      </c>
      <c r="CQ35" s="55">
        <v>0</v>
      </c>
      <c r="CR35" s="55">
        <f t="shared" si="38"/>
        <v>1714000</v>
      </c>
      <c r="CS35" s="55"/>
      <c r="CT35" s="55">
        <f t="shared" si="39"/>
        <v>1714000</v>
      </c>
      <c r="CU35" s="55"/>
      <c r="CV35" s="55">
        <f t="shared" si="27"/>
        <v>1714000</v>
      </c>
    </row>
    <row r="36" spans="1:100" s="46" customFormat="1" ht="13.5" thickBot="1" x14ac:dyDescent="0.25">
      <c r="A36" s="47" t="s">
        <v>65</v>
      </c>
      <c r="B36" s="58">
        <v>0</v>
      </c>
      <c r="C36" s="56"/>
      <c r="D36" s="58">
        <f t="shared" si="0"/>
        <v>0</v>
      </c>
      <c r="E36" s="46">
        <v>0</v>
      </c>
      <c r="F36" s="58">
        <f t="shared" si="1"/>
        <v>0</v>
      </c>
      <c r="G36" s="56"/>
      <c r="H36" s="55">
        <f t="shared" si="2"/>
        <v>0</v>
      </c>
      <c r="J36" s="55">
        <f t="shared" si="3"/>
        <v>0</v>
      </c>
      <c r="L36" s="58">
        <f t="shared" si="4"/>
        <v>0</v>
      </c>
      <c r="M36" s="55"/>
      <c r="Q36" s="55"/>
      <c r="R36" s="55">
        <f t="shared" si="5"/>
        <v>0</v>
      </c>
      <c r="T36" s="55">
        <f t="shared" si="6"/>
        <v>0</v>
      </c>
      <c r="W36" s="56"/>
      <c r="X36" s="55">
        <f t="shared" si="7"/>
        <v>0</v>
      </c>
      <c r="Z36" s="55">
        <f t="shared" si="8"/>
        <v>0</v>
      </c>
      <c r="AB36" s="55"/>
      <c r="AD36" s="55">
        <f t="shared" si="9"/>
        <v>0</v>
      </c>
      <c r="AF36" s="55">
        <f t="shared" si="28"/>
        <v>0</v>
      </c>
      <c r="AH36" s="55">
        <f t="shared" si="29"/>
        <v>0</v>
      </c>
      <c r="AJ36" s="55">
        <f t="shared" si="30"/>
        <v>0</v>
      </c>
      <c r="AL36" s="55"/>
      <c r="AM36" s="55"/>
      <c r="AN36" s="55">
        <f t="shared" si="10"/>
        <v>0</v>
      </c>
      <c r="AP36" s="55">
        <f t="shared" si="11"/>
        <v>0</v>
      </c>
      <c r="AR36" s="55">
        <f t="shared" si="12"/>
        <v>0</v>
      </c>
      <c r="AS36" s="56"/>
      <c r="AT36" s="55">
        <f t="shared" si="31"/>
        <v>0</v>
      </c>
      <c r="AU36" s="55"/>
      <c r="AV36" s="55">
        <v>100000</v>
      </c>
      <c r="AW36" s="55"/>
      <c r="AX36" s="55">
        <f t="shared" si="32"/>
        <v>100000</v>
      </c>
      <c r="AY36" s="46">
        <v>-100000</v>
      </c>
      <c r="AZ36" s="55">
        <f t="shared" si="33"/>
        <v>0</v>
      </c>
      <c r="BA36" s="55">
        <v>-100000</v>
      </c>
      <c r="BB36" s="55">
        <f t="shared" si="34"/>
        <v>0</v>
      </c>
      <c r="BC36" s="55">
        <v>-100000</v>
      </c>
      <c r="BD36" s="55">
        <f t="shared" si="13"/>
        <v>0</v>
      </c>
      <c r="BE36" s="55"/>
      <c r="BF36" s="55">
        <f t="shared" si="35"/>
        <v>100000</v>
      </c>
      <c r="BG36" s="55">
        <v>-100000</v>
      </c>
      <c r="BH36" s="55">
        <f t="shared" si="36"/>
        <v>0</v>
      </c>
      <c r="BJ36" s="55">
        <f t="shared" si="14"/>
        <v>100000</v>
      </c>
      <c r="BK36" s="132">
        <v>100000</v>
      </c>
      <c r="BL36" s="55"/>
      <c r="BM36" s="134">
        <v>50200</v>
      </c>
      <c r="BN36" s="55"/>
      <c r="BO36" s="55">
        <f t="shared" si="15"/>
        <v>50200</v>
      </c>
      <c r="BP36" s="67">
        <v>50000</v>
      </c>
      <c r="BQ36" s="55">
        <f t="shared" si="16"/>
        <v>100200</v>
      </c>
      <c r="BR36" s="55"/>
      <c r="BS36" s="55">
        <f t="shared" si="40"/>
        <v>50200</v>
      </c>
      <c r="BT36" s="55">
        <v>50000</v>
      </c>
      <c r="BU36" s="69">
        <f t="shared" si="18"/>
        <v>100200</v>
      </c>
      <c r="BV36" s="134"/>
      <c r="BW36" s="55"/>
      <c r="BX36" s="55">
        <f t="shared" si="41"/>
        <v>0</v>
      </c>
      <c r="BY36" s="55"/>
      <c r="BZ36" s="55">
        <f t="shared" si="42"/>
        <v>0</v>
      </c>
      <c r="CA36" s="55"/>
      <c r="CB36" s="55">
        <f t="shared" si="43"/>
        <v>0</v>
      </c>
      <c r="CC36" s="55">
        <v>200000</v>
      </c>
      <c r="CD36" s="69">
        <f t="shared" si="22"/>
        <v>200000</v>
      </c>
      <c r="CE36" s="132"/>
      <c r="CF36" s="55"/>
      <c r="CG36" s="55">
        <f t="shared" si="23"/>
        <v>0</v>
      </c>
      <c r="CH36" s="55"/>
      <c r="CI36" s="55">
        <f t="shared" si="24"/>
        <v>0</v>
      </c>
      <c r="CJ36" s="55"/>
      <c r="CK36" s="55">
        <f t="shared" si="25"/>
        <v>0</v>
      </c>
      <c r="CL36" s="55">
        <v>200000</v>
      </c>
      <c r="CM36" s="69">
        <f t="shared" si="26"/>
        <v>200000</v>
      </c>
      <c r="CN36" s="132"/>
      <c r="CO36" s="55"/>
      <c r="CP36" s="55">
        <f t="shared" si="37"/>
        <v>0</v>
      </c>
      <c r="CQ36" s="55">
        <v>0</v>
      </c>
      <c r="CR36" s="55">
        <f t="shared" si="38"/>
        <v>0</v>
      </c>
      <c r="CS36" s="55"/>
      <c r="CT36" s="55">
        <f t="shared" si="39"/>
        <v>0</v>
      </c>
      <c r="CU36" s="55"/>
      <c r="CV36" s="55">
        <f t="shared" si="27"/>
        <v>0</v>
      </c>
    </row>
    <row r="37" spans="1:100" s="46" customFormat="1" ht="12.75" x14ac:dyDescent="0.2">
      <c r="A37" s="47" t="s">
        <v>66</v>
      </c>
      <c r="B37" s="59"/>
      <c r="C37" s="56"/>
      <c r="D37" s="58"/>
      <c r="E37" s="58"/>
      <c r="F37" s="58"/>
      <c r="G37" s="64"/>
      <c r="H37" s="55"/>
      <c r="J37" s="55"/>
      <c r="L37" s="58"/>
      <c r="M37" s="55"/>
      <c r="N37" s="53"/>
      <c r="O37" s="53"/>
      <c r="P37" s="53"/>
      <c r="Q37" s="53"/>
      <c r="R37" s="55">
        <f t="shared" si="5"/>
        <v>0</v>
      </c>
      <c r="S37" s="53"/>
      <c r="T37" s="55">
        <f t="shared" si="6"/>
        <v>0</v>
      </c>
      <c r="U37" s="53"/>
      <c r="V37" s="53"/>
      <c r="W37" s="54"/>
      <c r="X37" s="55">
        <f t="shared" si="7"/>
        <v>0</v>
      </c>
      <c r="Z37" s="55">
        <f t="shared" si="8"/>
        <v>0</v>
      </c>
      <c r="AB37" s="53"/>
      <c r="AD37" s="55">
        <f t="shared" si="9"/>
        <v>0</v>
      </c>
      <c r="AF37" s="55">
        <f t="shared" si="28"/>
        <v>0</v>
      </c>
      <c r="AH37" s="55">
        <f t="shared" si="29"/>
        <v>0</v>
      </c>
      <c r="AJ37" s="55">
        <f t="shared" si="30"/>
        <v>0</v>
      </c>
      <c r="AL37" s="53"/>
      <c r="AM37" s="53"/>
      <c r="AN37" s="55">
        <f t="shared" si="10"/>
        <v>0</v>
      </c>
      <c r="AP37" s="55">
        <f t="shared" si="11"/>
        <v>0</v>
      </c>
      <c r="AR37" s="55">
        <f t="shared" si="12"/>
        <v>0</v>
      </c>
      <c r="AS37" s="56"/>
      <c r="AT37" s="55">
        <f t="shared" si="31"/>
        <v>0</v>
      </c>
      <c r="AU37" s="53"/>
      <c r="AV37" s="53"/>
      <c r="AW37" s="53"/>
      <c r="AX37" s="55">
        <f t="shared" si="32"/>
        <v>0</v>
      </c>
      <c r="AZ37" s="55">
        <f t="shared" si="33"/>
        <v>0</v>
      </c>
      <c r="BA37" s="55"/>
      <c r="BB37" s="55">
        <f t="shared" si="34"/>
        <v>0</v>
      </c>
      <c r="BC37" s="55"/>
      <c r="BD37" s="55">
        <f t="shared" si="13"/>
        <v>0</v>
      </c>
      <c r="BE37" s="55"/>
      <c r="BF37" s="55">
        <f t="shared" si="35"/>
        <v>0</v>
      </c>
      <c r="BH37" s="55">
        <f t="shared" si="36"/>
        <v>0</v>
      </c>
      <c r="BJ37" s="55">
        <f t="shared" si="14"/>
        <v>0</v>
      </c>
      <c r="BK37" s="132"/>
      <c r="BL37" s="55"/>
      <c r="BM37" s="133"/>
      <c r="BN37" s="55"/>
      <c r="BO37" s="55">
        <f t="shared" si="15"/>
        <v>0</v>
      </c>
      <c r="BP37" s="55"/>
      <c r="BQ37" s="55">
        <f t="shared" si="16"/>
        <v>0</v>
      </c>
      <c r="BR37" s="55"/>
      <c r="BS37" s="55">
        <f t="shared" si="40"/>
        <v>0</v>
      </c>
      <c r="BT37" s="55"/>
      <c r="BU37" s="69">
        <f t="shared" si="18"/>
        <v>0</v>
      </c>
      <c r="BV37" s="132"/>
      <c r="BW37" s="55"/>
      <c r="BX37" s="55">
        <f t="shared" si="41"/>
        <v>0</v>
      </c>
      <c r="BY37" s="55"/>
      <c r="BZ37" s="55">
        <f t="shared" si="42"/>
        <v>0</v>
      </c>
      <c r="CA37" s="55"/>
      <c r="CB37" s="55">
        <f t="shared" si="43"/>
        <v>0</v>
      </c>
      <c r="CC37" s="55"/>
      <c r="CD37" s="69">
        <f t="shared" si="22"/>
        <v>0</v>
      </c>
      <c r="CE37" s="134">
        <v>10000</v>
      </c>
      <c r="CF37" s="55"/>
      <c r="CG37" s="55">
        <f t="shared" si="23"/>
        <v>10000</v>
      </c>
      <c r="CH37" s="55"/>
      <c r="CI37" s="55">
        <f t="shared" si="24"/>
        <v>10000</v>
      </c>
      <c r="CJ37" s="55">
        <v>4990000</v>
      </c>
      <c r="CK37" s="55">
        <f t="shared" si="25"/>
        <v>5000000</v>
      </c>
      <c r="CL37" s="55"/>
      <c r="CM37" s="69">
        <f t="shared" si="26"/>
        <v>10000</v>
      </c>
      <c r="CN37" s="134">
        <v>400000</v>
      </c>
      <c r="CO37" s="55">
        <v>100000</v>
      </c>
      <c r="CP37" s="55">
        <f t="shared" si="37"/>
        <v>500000</v>
      </c>
      <c r="CQ37" s="55">
        <v>0</v>
      </c>
      <c r="CR37" s="55">
        <f t="shared" si="38"/>
        <v>400000</v>
      </c>
      <c r="CS37" s="55">
        <v>3600000</v>
      </c>
      <c r="CT37" s="55">
        <f t="shared" si="39"/>
        <v>4000000</v>
      </c>
      <c r="CU37" s="55">
        <v>1000000</v>
      </c>
      <c r="CV37" s="55">
        <f t="shared" si="27"/>
        <v>1400000</v>
      </c>
    </row>
    <row r="38" spans="1:100" s="46" customFormat="1" ht="12.75" x14ac:dyDescent="0.2">
      <c r="A38" s="75" t="s">
        <v>67</v>
      </c>
      <c r="B38" s="58">
        <v>103509</v>
      </c>
      <c r="C38" s="62">
        <v>-27000</v>
      </c>
      <c r="D38" s="58">
        <f>B38+C38</f>
        <v>76509</v>
      </c>
      <c r="E38" s="63">
        <v>-12000</v>
      </c>
      <c r="F38" s="58">
        <f>B38+E38</f>
        <v>91509</v>
      </c>
      <c r="G38" s="56"/>
      <c r="H38" s="55">
        <f>B38+G38</f>
        <v>103509</v>
      </c>
      <c r="I38" s="65"/>
      <c r="J38" s="55">
        <f>B38+I38</f>
        <v>103509</v>
      </c>
      <c r="K38" s="65">
        <v>5000</v>
      </c>
      <c r="L38" s="58">
        <f>B38+K38</f>
        <v>108509</v>
      </c>
      <c r="M38" s="55"/>
      <c r="N38" s="55">
        <v>96608</v>
      </c>
      <c r="O38" s="55"/>
      <c r="P38" s="55"/>
      <c r="Q38" s="55"/>
      <c r="R38" s="55">
        <f t="shared" si="5"/>
        <v>96608</v>
      </c>
      <c r="S38" s="55"/>
      <c r="T38" s="55">
        <f t="shared" si="6"/>
        <v>96608</v>
      </c>
      <c r="U38" s="55"/>
      <c r="V38" s="55"/>
      <c r="W38" s="56"/>
      <c r="X38" s="55">
        <f t="shared" si="7"/>
        <v>96608</v>
      </c>
      <c r="Z38" s="55">
        <f t="shared" si="8"/>
        <v>96608</v>
      </c>
      <c r="AB38" s="55">
        <v>98129</v>
      </c>
      <c r="AD38" s="55">
        <f t="shared" si="9"/>
        <v>98129</v>
      </c>
      <c r="AF38" s="55">
        <f t="shared" si="28"/>
        <v>98129</v>
      </c>
      <c r="AH38" s="55">
        <f t="shared" si="29"/>
        <v>98129</v>
      </c>
      <c r="AJ38" s="55">
        <f t="shared" si="30"/>
        <v>98129</v>
      </c>
      <c r="AL38" s="55">
        <v>101263</v>
      </c>
      <c r="AM38" s="55"/>
      <c r="AN38" s="55">
        <f t="shared" si="10"/>
        <v>101263</v>
      </c>
      <c r="AP38" s="55">
        <f t="shared" si="11"/>
        <v>101263</v>
      </c>
      <c r="AQ38" s="55"/>
      <c r="AR38" s="55">
        <f t="shared" si="12"/>
        <v>101263</v>
      </c>
      <c r="AS38" s="56"/>
      <c r="AT38" s="55">
        <f t="shared" si="31"/>
        <v>101263</v>
      </c>
      <c r="AU38" s="55"/>
      <c r="AV38" s="55">
        <v>128163</v>
      </c>
      <c r="AW38" s="55"/>
      <c r="AX38" s="55">
        <f t="shared" si="32"/>
        <v>128163</v>
      </c>
      <c r="AZ38" s="55">
        <f t="shared" si="33"/>
        <v>128163</v>
      </c>
      <c r="BA38" s="55"/>
      <c r="BB38" s="55">
        <f t="shared" si="34"/>
        <v>128163</v>
      </c>
      <c r="BC38" s="55"/>
      <c r="BD38" s="55">
        <f t="shared" si="13"/>
        <v>128163</v>
      </c>
      <c r="BE38" s="55"/>
      <c r="BF38" s="55">
        <f t="shared" si="35"/>
        <v>128163</v>
      </c>
      <c r="BG38" s="55">
        <v>50000</v>
      </c>
      <c r="BH38" s="55">
        <f t="shared" si="36"/>
        <v>178163</v>
      </c>
      <c r="BJ38" s="55">
        <f t="shared" si="14"/>
        <v>128163</v>
      </c>
      <c r="BK38" s="132">
        <v>128000</v>
      </c>
      <c r="BL38" s="55"/>
      <c r="BM38" s="134">
        <v>132389</v>
      </c>
      <c r="BN38" s="55"/>
      <c r="BO38" s="55">
        <f t="shared" si="15"/>
        <v>132389</v>
      </c>
      <c r="BP38" s="55"/>
      <c r="BQ38" s="55">
        <f t="shared" si="16"/>
        <v>132389</v>
      </c>
      <c r="BR38" s="55">
        <v>-1000</v>
      </c>
      <c r="BS38" s="55">
        <f t="shared" si="40"/>
        <v>131389</v>
      </c>
      <c r="BT38" s="55"/>
      <c r="BU38" s="69">
        <f t="shared" si="18"/>
        <v>132389</v>
      </c>
      <c r="BV38" s="134">
        <v>133513</v>
      </c>
      <c r="BW38" s="55"/>
      <c r="BX38" s="55">
        <f t="shared" si="41"/>
        <v>133513</v>
      </c>
      <c r="BY38" s="55"/>
      <c r="BZ38" s="55">
        <f t="shared" si="42"/>
        <v>133513</v>
      </c>
      <c r="CA38" s="55">
        <v>-1000</v>
      </c>
      <c r="CB38" s="55">
        <f t="shared" si="43"/>
        <v>132513</v>
      </c>
      <c r="CC38" s="55">
        <v>1352</v>
      </c>
      <c r="CD38" s="69">
        <f t="shared" si="22"/>
        <v>134865</v>
      </c>
      <c r="CE38" s="134">
        <v>137079</v>
      </c>
      <c r="CF38" s="55"/>
      <c r="CG38" s="55">
        <f t="shared" si="23"/>
        <v>137079</v>
      </c>
      <c r="CH38" s="55"/>
      <c r="CI38" s="55">
        <f t="shared" si="24"/>
        <v>137079</v>
      </c>
      <c r="CJ38" s="55"/>
      <c r="CK38" s="55">
        <f t="shared" si="25"/>
        <v>137079</v>
      </c>
      <c r="CL38" s="55"/>
      <c r="CM38" s="69">
        <f t="shared" si="26"/>
        <v>137079</v>
      </c>
      <c r="CN38" s="134">
        <v>139279</v>
      </c>
      <c r="CO38" s="55"/>
      <c r="CP38" s="55">
        <f t="shared" si="37"/>
        <v>139279</v>
      </c>
      <c r="CQ38" s="55">
        <v>8000</v>
      </c>
      <c r="CR38" s="55">
        <f>CQ38+CN38</f>
        <v>147279</v>
      </c>
      <c r="CS38" s="55">
        <v>-1</v>
      </c>
      <c r="CT38" s="55">
        <f t="shared" si="39"/>
        <v>139278</v>
      </c>
      <c r="CU38" s="55"/>
      <c r="CV38" s="55">
        <f t="shared" si="27"/>
        <v>139279</v>
      </c>
    </row>
    <row r="39" spans="1:100" s="46" customFormat="1" ht="12.75" x14ac:dyDescent="0.2">
      <c r="A39" s="75" t="s">
        <v>68</v>
      </c>
      <c r="B39" s="58">
        <v>841408</v>
      </c>
      <c r="C39" s="62">
        <v>14730</v>
      </c>
      <c r="D39" s="58">
        <f>B39+C39</f>
        <v>856138</v>
      </c>
      <c r="E39" s="63">
        <v>0</v>
      </c>
      <c r="F39" s="58">
        <f>B39+E39</f>
        <v>841408</v>
      </c>
      <c r="G39" s="64">
        <v>-100000</v>
      </c>
      <c r="H39" s="55">
        <f>B39+G39</f>
        <v>741408</v>
      </c>
      <c r="I39" s="65"/>
      <c r="J39" s="55">
        <f>B39+I39</f>
        <v>841408</v>
      </c>
      <c r="K39" s="65">
        <v>10000</v>
      </c>
      <c r="L39" s="58">
        <f>B39+K39</f>
        <v>851408</v>
      </c>
      <c r="M39" s="55"/>
      <c r="N39" s="55">
        <v>841408</v>
      </c>
      <c r="O39" s="55"/>
      <c r="P39" s="55"/>
      <c r="Q39" s="55"/>
      <c r="R39" s="55">
        <f t="shared" si="5"/>
        <v>841408</v>
      </c>
      <c r="S39" s="55">
        <v>103000</v>
      </c>
      <c r="T39" s="55">
        <f t="shared" si="6"/>
        <v>944408</v>
      </c>
      <c r="U39" s="55"/>
      <c r="V39" s="55"/>
      <c r="W39" s="56">
        <v>203000</v>
      </c>
      <c r="X39" s="55">
        <f t="shared" si="7"/>
        <v>1044408</v>
      </c>
      <c r="Y39" s="55">
        <v>25000</v>
      </c>
      <c r="Z39" s="55">
        <f t="shared" si="8"/>
        <v>866408</v>
      </c>
      <c r="AB39" s="55">
        <v>956408</v>
      </c>
      <c r="AD39" s="55">
        <f t="shared" si="9"/>
        <v>956408</v>
      </c>
      <c r="AE39" s="55"/>
      <c r="AF39" s="55">
        <f t="shared" si="28"/>
        <v>956408</v>
      </c>
      <c r="AG39" s="55"/>
      <c r="AH39" s="55">
        <f t="shared" si="29"/>
        <v>956408</v>
      </c>
      <c r="AI39" s="46">
        <v>25000</v>
      </c>
      <c r="AJ39" s="55">
        <f t="shared" si="30"/>
        <v>981408</v>
      </c>
      <c r="AL39" s="55">
        <v>1088908</v>
      </c>
      <c r="AM39" s="55"/>
      <c r="AN39" s="55">
        <f t="shared" si="10"/>
        <v>1088908</v>
      </c>
      <c r="AP39" s="55">
        <f t="shared" si="11"/>
        <v>1088908</v>
      </c>
      <c r="AQ39" s="55"/>
      <c r="AR39" s="55">
        <f t="shared" si="12"/>
        <v>1088908</v>
      </c>
      <c r="AS39" s="66">
        <v>25000</v>
      </c>
      <c r="AT39" s="55">
        <f t="shared" si="31"/>
        <v>1113908</v>
      </c>
      <c r="AU39" s="55"/>
      <c r="AV39" s="55">
        <v>1104908</v>
      </c>
      <c r="AW39" s="55"/>
      <c r="AX39" s="55">
        <f t="shared" si="32"/>
        <v>1104908</v>
      </c>
      <c r="AZ39" s="55">
        <f t="shared" si="33"/>
        <v>1104908</v>
      </c>
      <c r="BA39" s="55"/>
      <c r="BB39" s="55">
        <f t="shared" si="34"/>
        <v>1104908</v>
      </c>
      <c r="BC39" s="55"/>
      <c r="BD39" s="55">
        <f t="shared" si="13"/>
        <v>1104908</v>
      </c>
      <c r="BE39" s="55"/>
      <c r="BF39" s="55">
        <f t="shared" si="35"/>
        <v>1104908</v>
      </c>
      <c r="BG39" s="55">
        <v>150000</v>
      </c>
      <c r="BH39" s="55">
        <f t="shared" si="36"/>
        <v>1254908</v>
      </c>
      <c r="BJ39" s="55">
        <f t="shared" si="14"/>
        <v>1104908</v>
      </c>
      <c r="BK39" s="132">
        <v>1105000</v>
      </c>
      <c r="BL39" s="55"/>
      <c r="BM39" s="134">
        <v>1107408</v>
      </c>
      <c r="BN39" s="55"/>
      <c r="BO39" s="55">
        <f t="shared" si="15"/>
        <v>1107408</v>
      </c>
      <c r="BP39" s="55"/>
      <c r="BQ39" s="55">
        <f t="shared" si="16"/>
        <v>1107408</v>
      </c>
      <c r="BR39" s="55"/>
      <c r="BS39" s="55">
        <f t="shared" si="40"/>
        <v>1107408</v>
      </c>
      <c r="BT39" s="55"/>
      <c r="BU39" s="69">
        <f t="shared" si="18"/>
        <v>1107408</v>
      </c>
      <c r="BV39" s="134">
        <v>1107408</v>
      </c>
      <c r="BW39" s="55"/>
      <c r="BX39" s="55">
        <f t="shared" si="41"/>
        <v>1107408</v>
      </c>
      <c r="BY39" s="55"/>
      <c r="BZ39" s="55">
        <f t="shared" si="42"/>
        <v>1107408</v>
      </c>
      <c r="CA39" s="55"/>
      <c r="CB39" s="55">
        <f t="shared" si="43"/>
        <v>1107408</v>
      </c>
      <c r="CC39" s="55"/>
      <c r="CD39" s="69">
        <f t="shared" si="22"/>
        <v>1107408</v>
      </c>
      <c r="CE39" s="134">
        <v>1127408</v>
      </c>
      <c r="CF39" s="55">
        <v>80000</v>
      </c>
      <c r="CG39" s="55">
        <f t="shared" si="23"/>
        <v>1207408</v>
      </c>
      <c r="CH39" s="55"/>
      <c r="CI39" s="55">
        <f t="shared" si="24"/>
        <v>1127408</v>
      </c>
      <c r="CJ39" s="55"/>
      <c r="CK39" s="55">
        <f t="shared" si="25"/>
        <v>1127408</v>
      </c>
      <c r="CL39" s="55"/>
      <c r="CM39" s="69">
        <f t="shared" si="26"/>
        <v>1127408</v>
      </c>
      <c r="CN39" s="134">
        <v>1140408</v>
      </c>
      <c r="CO39" s="55"/>
      <c r="CP39" s="55">
        <f t="shared" si="37"/>
        <v>1140408</v>
      </c>
      <c r="CQ39" s="55">
        <v>0</v>
      </c>
      <c r="CR39" s="55">
        <f t="shared" si="38"/>
        <v>1140408</v>
      </c>
      <c r="CS39" s="55"/>
      <c r="CT39" s="55">
        <f t="shared" si="39"/>
        <v>1140408</v>
      </c>
      <c r="CU39" s="55"/>
      <c r="CV39" s="55">
        <f t="shared" si="27"/>
        <v>1140408</v>
      </c>
    </row>
    <row r="40" spans="1:100" s="46" customFormat="1" ht="12.75" x14ac:dyDescent="0.2">
      <c r="B40" s="58"/>
      <c r="C40" s="76"/>
      <c r="D40" s="58"/>
      <c r="E40" s="65"/>
      <c r="F40" s="58"/>
      <c r="G40" s="56"/>
      <c r="H40" s="55"/>
      <c r="J40" s="55"/>
      <c r="K40" s="65"/>
      <c r="L40" s="58"/>
      <c r="M40" s="55"/>
      <c r="Q40" s="55"/>
      <c r="R40" s="55">
        <f t="shared" si="5"/>
        <v>0</v>
      </c>
      <c r="T40" s="55">
        <f t="shared" si="6"/>
        <v>0</v>
      </c>
      <c r="W40" s="56"/>
      <c r="X40" s="55"/>
      <c r="Z40" s="55"/>
      <c r="AB40" s="55"/>
      <c r="AD40" s="55"/>
      <c r="AE40" s="55"/>
      <c r="AF40" s="55"/>
      <c r="AG40" s="55"/>
      <c r="AH40" s="55"/>
      <c r="AJ40" s="55"/>
      <c r="AL40" s="55"/>
      <c r="AM40" s="55"/>
      <c r="AN40" s="55"/>
      <c r="AP40" s="55"/>
      <c r="AQ40" s="55"/>
      <c r="AR40" s="55"/>
      <c r="AS40" s="56"/>
      <c r="AT40" s="55"/>
      <c r="AU40" s="55"/>
      <c r="AV40" s="55"/>
      <c r="AW40" s="55"/>
      <c r="AX40" s="55"/>
      <c r="AY40" s="51"/>
      <c r="AZ40" s="55"/>
      <c r="BA40" s="55"/>
      <c r="BB40" s="55"/>
      <c r="BC40" s="55"/>
      <c r="BD40" s="55"/>
      <c r="BE40" s="55"/>
      <c r="BF40" s="55"/>
      <c r="BH40" s="55"/>
      <c r="BJ40" s="55">
        <f t="shared" si="14"/>
        <v>0</v>
      </c>
      <c r="BK40" s="132"/>
      <c r="BL40" s="55"/>
      <c r="BM40" s="132"/>
      <c r="BN40" s="55"/>
      <c r="BO40" s="55"/>
      <c r="BP40" s="55"/>
      <c r="BQ40" s="55"/>
      <c r="BR40" s="55"/>
      <c r="BS40" s="55">
        <f t="shared" si="40"/>
        <v>0</v>
      </c>
      <c r="BT40" s="55"/>
      <c r="BU40" s="69">
        <f t="shared" si="18"/>
        <v>0</v>
      </c>
      <c r="BV40" s="132"/>
      <c r="BW40" s="55"/>
      <c r="BX40" s="55"/>
      <c r="BY40" s="55"/>
      <c r="BZ40" s="55"/>
      <c r="CA40" s="55"/>
      <c r="CB40" s="55"/>
      <c r="CC40" s="55"/>
      <c r="CD40" s="69">
        <f t="shared" si="22"/>
        <v>0</v>
      </c>
      <c r="CE40" s="132"/>
      <c r="CF40" s="55"/>
      <c r="CG40" s="55"/>
      <c r="CH40" s="55"/>
      <c r="CI40" s="55">
        <f t="shared" si="24"/>
        <v>0</v>
      </c>
      <c r="CJ40" s="55"/>
      <c r="CK40" s="55"/>
      <c r="CL40" s="55"/>
      <c r="CM40" s="69">
        <f t="shared" si="26"/>
        <v>0</v>
      </c>
      <c r="CN40" s="132"/>
      <c r="CO40" s="55"/>
      <c r="CP40" s="55"/>
      <c r="CQ40" s="55"/>
      <c r="CR40" s="55">
        <f t="shared" si="38"/>
        <v>0</v>
      </c>
      <c r="CS40" s="55"/>
      <c r="CT40" s="55"/>
      <c r="CU40" s="55"/>
      <c r="CV40" s="55">
        <f t="shared" si="27"/>
        <v>0</v>
      </c>
    </row>
    <row r="41" spans="1:100" s="46" customFormat="1" ht="13.5" thickBot="1" x14ac:dyDescent="0.25">
      <c r="A41" s="51" t="s">
        <v>69</v>
      </c>
      <c r="B41" s="58"/>
      <c r="C41" s="76"/>
      <c r="D41" s="58">
        <f t="shared" ref="D41:D51" si="44">B41+C41</f>
        <v>0</v>
      </c>
      <c r="E41" s="65"/>
      <c r="F41" s="58"/>
      <c r="G41" s="56"/>
      <c r="H41" s="55">
        <f t="shared" ref="H41:H55" si="45">B41+G41</f>
        <v>0</v>
      </c>
      <c r="J41" s="55">
        <f t="shared" ref="J41:J55" si="46">B41+I41</f>
        <v>0</v>
      </c>
      <c r="K41" s="65"/>
      <c r="L41" s="58"/>
      <c r="M41" s="55"/>
      <c r="Q41" s="55"/>
      <c r="R41" s="55">
        <f t="shared" si="5"/>
        <v>0</v>
      </c>
      <c r="T41" s="55">
        <f t="shared" si="6"/>
        <v>0</v>
      </c>
      <c r="W41" s="56"/>
      <c r="X41" s="55">
        <f>N41+W41</f>
        <v>0</v>
      </c>
      <c r="Z41" s="55">
        <f t="shared" ref="Z41:Z64" si="47">N41+Y41</f>
        <v>0</v>
      </c>
      <c r="AB41" s="55"/>
      <c r="AC41" s="55"/>
      <c r="AD41" s="55">
        <f t="shared" ref="AD41:AD65" si="48">AB41+AC41</f>
        <v>0</v>
      </c>
      <c r="AE41" s="55"/>
      <c r="AF41" s="55">
        <f t="shared" si="28"/>
        <v>0</v>
      </c>
      <c r="AG41" s="55"/>
      <c r="AH41" s="55">
        <f t="shared" si="29"/>
        <v>0</v>
      </c>
      <c r="AI41" s="55"/>
      <c r="AJ41" s="55">
        <f t="shared" si="30"/>
        <v>0</v>
      </c>
      <c r="AL41" s="55"/>
      <c r="AM41" s="55"/>
      <c r="AN41" s="55">
        <f t="shared" ref="AN41:AN74" si="49">AL41+AM41</f>
        <v>0</v>
      </c>
      <c r="AP41" s="55">
        <f t="shared" ref="AP41:AP70" si="50">AL41+AO41</f>
        <v>0</v>
      </c>
      <c r="AQ41" s="55"/>
      <c r="AR41" s="55">
        <f t="shared" ref="AR41:AR72" si="51">AL41+AQ41</f>
        <v>0</v>
      </c>
      <c r="AS41" s="56"/>
      <c r="AT41" s="55">
        <f t="shared" si="31"/>
        <v>0</v>
      </c>
      <c r="AU41" s="55"/>
      <c r="AV41" s="55"/>
      <c r="AW41" s="55"/>
      <c r="AX41" s="55">
        <f t="shared" si="32"/>
        <v>0</v>
      </c>
      <c r="AY41" s="55"/>
      <c r="AZ41" s="55">
        <f t="shared" si="33"/>
        <v>0</v>
      </c>
      <c r="BA41" s="55"/>
      <c r="BB41" s="55">
        <f t="shared" si="34"/>
        <v>0</v>
      </c>
      <c r="BC41" s="55"/>
      <c r="BD41" s="55">
        <f t="shared" si="13"/>
        <v>0</v>
      </c>
      <c r="BE41" s="55"/>
      <c r="BF41" s="55">
        <f t="shared" si="35"/>
        <v>0</v>
      </c>
      <c r="BH41" s="55">
        <f t="shared" si="36"/>
        <v>0</v>
      </c>
      <c r="BJ41" s="55">
        <f t="shared" si="14"/>
        <v>0</v>
      </c>
      <c r="BK41" s="132"/>
      <c r="BL41" s="55"/>
      <c r="BM41" s="132"/>
      <c r="BN41" s="55"/>
      <c r="BO41" s="55"/>
      <c r="BP41" s="55"/>
      <c r="BQ41" s="55"/>
      <c r="BR41" s="55"/>
      <c r="BS41" s="55">
        <f t="shared" si="40"/>
        <v>0</v>
      </c>
      <c r="BT41" s="55"/>
      <c r="BU41" s="69">
        <f t="shared" si="18"/>
        <v>0</v>
      </c>
      <c r="BV41" s="132"/>
      <c r="BW41" s="55"/>
      <c r="BX41" s="55"/>
      <c r="BY41" s="55"/>
      <c r="BZ41" s="55"/>
      <c r="CA41" s="55"/>
      <c r="CB41" s="55"/>
      <c r="CC41" s="55"/>
      <c r="CD41" s="69">
        <f t="shared" si="22"/>
        <v>0</v>
      </c>
      <c r="CE41" s="132"/>
      <c r="CF41" s="55"/>
      <c r="CG41" s="55"/>
      <c r="CH41" s="55"/>
      <c r="CI41" s="55">
        <f t="shared" si="24"/>
        <v>0</v>
      </c>
      <c r="CJ41" s="55"/>
      <c r="CK41" s="55"/>
      <c r="CL41" s="55"/>
      <c r="CM41" s="69">
        <f t="shared" si="26"/>
        <v>0</v>
      </c>
      <c r="CN41" s="132"/>
      <c r="CO41" s="55"/>
      <c r="CP41" s="55"/>
      <c r="CQ41" s="55"/>
      <c r="CR41" s="55">
        <f t="shared" si="38"/>
        <v>0</v>
      </c>
      <c r="CS41" s="55"/>
      <c r="CT41" s="55"/>
      <c r="CU41" s="55"/>
      <c r="CV41" s="55">
        <f t="shared" si="27"/>
        <v>0</v>
      </c>
    </row>
    <row r="42" spans="1:100" s="46" customFormat="1" ht="13.5" hidden="1" thickBot="1" x14ac:dyDescent="0.25">
      <c r="A42" s="47" t="s">
        <v>70</v>
      </c>
      <c r="B42" s="58"/>
      <c r="C42" s="62"/>
      <c r="D42" s="58">
        <f t="shared" si="44"/>
        <v>0</v>
      </c>
      <c r="E42" s="58"/>
      <c r="F42" s="58">
        <f>B42+E42</f>
        <v>0</v>
      </c>
      <c r="G42" s="56"/>
      <c r="H42" s="55">
        <f t="shared" si="45"/>
        <v>0</v>
      </c>
      <c r="J42" s="55">
        <f t="shared" si="46"/>
        <v>0</v>
      </c>
      <c r="K42" s="77" t="s">
        <v>71</v>
      </c>
      <c r="L42" s="58"/>
      <c r="M42" s="55"/>
      <c r="Q42" s="55"/>
      <c r="R42" s="55">
        <f t="shared" si="5"/>
        <v>0</v>
      </c>
      <c r="T42" s="55">
        <f t="shared" si="6"/>
        <v>0</v>
      </c>
      <c r="W42" s="56">
        <v>50000</v>
      </c>
      <c r="X42" s="55">
        <f>N42+W42</f>
        <v>50000</v>
      </c>
      <c r="Z42" s="55">
        <f t="shared" si="47"/>
        <v>0</v>
      </c>
      <c r="AD42" s="55">
        <f t="shared" si="48"/>
        <v>0</v>
      </c>
      <c r="AF42" s="55">
        <f t="shared" si="28"/>
        <v>0</v>
      </c>
      <c r="AH42" s="55">
        <f t="shared" si="29"/>
        <v>0</v>
      </c>
      <c r="AJ42" s="55">
        <f t="shared" si="30"/>
        <v>0</v>
      </c>
      <c r="AL42" s="55"/>
      <c r="AM42" s="55"/>
      <c r="AN42" s="55">
        <f t="shared" si="49"/>
        <v>0</v>
      </c>
      <c r="AO42" s="55"/>
      <c r="AP42" s="55">
        <f t="shared" si="50"/>
        <v>0</v>
      </c>
      <c r="AQ42" s="55"/>
      <c r="AR42" s="55">
        <f t="shared" si="51"/>
        <v>0</v>
      </c>
      <c r="AS42" s="56"/>
      <c r="AT42" s="55">
        <f t="shared" si="31"/>
        <v>0</v>
      </c>
      <c r="AU42" s="55"/>
      <c r="AV42" s="55"/>
      <c r="AW42" s="55"/>
      <c r="AX42" s="55">
        <f t="shared" si="32"/>
        <v>0</v>
      </c>
      <c r="AY42" s="55"/>
      <c r="AZ42" s="55">
        <f t="shared" si="33"/>
        <v>0</v>
      </c>
      <c r="BA42" s="55"/>
      <c r="BB42" s="55">
        <f t="shared" si="34"/>
        <v>0</v>
      </c>
      <c r="BC42" s="55"/>
      <c r="BD42" s="55">
        <f t="shared" si="13"/>
        <v>0</v>
      </c>
      <c r="BE42" s="55"/>
      <c r="BF42" s="55">
        <f t="shared" si="35"/>
        <v>0</v>
      </c>
      <c r="BH42" s="55">
        <f t="shared" si="36"/>
        <v>0</v>
      </c>
      <c r="BJ42" s="55">
        <f t="shared" si="14"/>
        <v>0</v>
      </c>
      <c r="BK42" s="132"/>
      <c r="BL42" s="55"/>
      <c r="BM42" s="132"/>
      <c r="BN42" s="55"/>
      <c r="BO42" s="55"/>
      <c r="BP42" s="55"/>
      <c r="BQ42" s="55"/>
      <c r="BR42" s="55"/>
      <c r="BS42" s="55">
        <f t="shared" si="40"/>
        <v>0</v>
      </c>
      <c r="BT42" s="55"/>
      <c r="BU42" s="69">
        <f t="shared" si="18"/>
        <v>0</v>
      </c>
      <c r="BV42" s="132"/>
      <c r="BW42" s="55"/>
      <c r="BX42" s="55"/>
      <c r="BY42" s="55"/>
      <c r="BZ42" s="55"/>
      <c r="CA42" s="55"/>
      <c r="CB42" s="55"/>
      <c r="CC42" s="55"/>
      <c r="CD42" s="69">
        <f t="shared" si="22"/>
        <v>0</v>
      </c>
      <c r="CE42" s="132"/>
      <c r="CF42" s="55"/>
      <c r="CG42" s="55"/>
      <c r="CH42" s="55"/>
      <c r="CI42" s="55">
        <f t="shared" si="24"/>
        <v>0</v>
      </c>
      <c r="CJ42" s="55"/>
      <c r="CK42" s="55"/>
      <c r="CL42" s="55"/>
      <c r="CM42" s="69">
        <f t="shared" si="26"/>
        <v>0</v>
      </c>
      <c r="CN42" s="132"/>
      <c r="CO42" s="55"/>
      <c r="CP42" s="55"/>
      <c r="CQ42" s="55"/>
      <c r="CR42" s="55">
        <f t="shared" si="38"/>
        <v>0</v>
      </c>
      <c r="CS42" s="55"/>
      <c r="CT42" s="55"/>
      <c r="CU42" s="55"/>
      <c r="CV42" s="55">
        <f t="shared" si="27"/>
        <v>0</v>
      </c>
    </row>
    <row r="43" spans="1:100" s="46" customFormat="1" ht="13.5" hidden="1" thickBot="1" x14ac:dyDescent="0.25">
      <c r="A43" s="47" t="s">
        <v>72</v>
      </c>
      <c r="C43" s="76"/>
      <c r="D43" s="58">
        <f t="shared" si="44"/>
        <v>0</v>
      </c>
      <c r="E43" s="58">
        <v>1000000</v>
      </c>
      <c r="F43" s="58">
        <f>B43+E43</f>
        <v>1000000</v>
      </c>
      <c r="G43" s="56"/>
      <c r="H43" s="55">
        <f t="shared" si="45"/>
        <v>0</v>
      </c>
      <c r="J43" s="55">
        <f t="shared" si="46"/>
        <v>0</v>
      </c>
      <c r="K43" s="77"/>
      <c r="L43" s="58"/>
      <c r="M43" s="55"/>
      <c r="Q43" s="55">
        <v>1500000</v>
      </c>
      <c r="R43" s="55">
        <f t="shared" si="5"/>
        <v>1500000</v>
      </c>
      <c r="T43" s="55">
        <f t="shared" si="6"/>
        <v>0</v>
      </c>
      <c r="W43" s="56"/>
      <c r="X43" s="55">
        <f>N43+W43</f>
        <v>0</v>
      </c>
      <c r="Z43" s="55">
        <f t="shared" si="47"/>
        <v>0</v>
      </c>
      <c r="AD43" s="55">
        <f t="shared" si="48"/>
        <v>0</v>
      </c>
      <c r="AF43" s="55">
        <f t="shared" si="28"/>
        <v>0</v>
      </c>
      <c r="AH43" s="55">
        <f t="shared" si="29"/>
        <v>0</v>
      </c>
      <c r="AJ43" s="55">
        <f t="shared" si="30"/>
        <v>0</v>
      </c>
      <c r="AL43" s="55"/>
      <c r="AM43" s="55"/>
      <c r="AN43" s="55">
        <f t="shared" si="49"/>
        <v>0</v>
      </c>
      <c r="AO43" s="55"/>
      <c r="AP43" s="55">
        <f t="shared" si="50"/>
        <v>0</v>
      </c>
      <c r="AQ43" s="55"/>
      <c r="AR43" s="55">
        <f t="shared" si="51"/>
        <v>0</v>
      </c>
      <c r="AS43" s="56"/>
      <c r="AT43" s="55">
        <f t="shared" si="31"/>
        <v>0</v>
      </c>
      <c r="AU43" s="55"/>
      <c r="AV43" s="55"/>
      <c r="AW43" s="55"/>
      <c r="AX43" s="55">
        <f t="shared" si="32"/>
        <v>0</v>
      </c>
      <c r="AY43" s="55"/>
      <c r="AZ43" s="55">
        <f t="shared" si="33"/>
        <v>0</v>
      </c>
      <c r="BA43" s="55"/>
      <c r="BB43" s="55">
        <f t="shared" si="34"/>
        <v>0</v>
      </c>
      <c r="BD43" s="55">
        <f t="shared" si="13"/>
        <v>0</v>
      </c>
      <c r="BE43" s="55"/>
      <c r="BF43" s="55">
        <f t="shared" si="35"/>
        <v>0</v>
      </c>
      <c r="BH43" s="55">
        <f t="shared" si="36"/>
        <v>0</v>
      </c>
      <c r="BJ43" s="55">
        <f t="shared" si="14"/>
        <v>0</v>
      </c>
      <c r="BK43" s="132"/>
      <c r="BL43" s="55"/>
      <c r="BM43" s="132"/>
      <c r="BN43" s="55"/>
      <c r="BO43" s="55"/>
      <c r="BP43" s="55"/>
      <c r="BQ43" s="55"/>
      <c r="BR43" s="55"/>
      <c r="BS43" s="55">
        <f t="shared" si="40"/>
        <v>0</v>
      </c>
      <c r="BT43" s="55"/>
      <c r="BU43" s="69">
        <f t="shared" si="18"/>
        <v>0</v>
      </c>
      <c r="BV43" s="132"/>
      <c r="BW43" s="55"/>
      <c r="BX43" s="55"/>
      <c r="BY43" s="55"/>
      <c r="BZ43" s="55"/>
      <c r="CA43" s="55"/>
      <c r="CB43" s="55"/>
      <c r="CC43" s="55"/>
      <c r="CD43" s="69">
        <f t="shared" si="22"/>
        <v>0</v>
      </c>
      <c r="CE43" s="132"/>
      <c r="CF43" s="55"/>
      <c r="CG43" s="55"/>
      <c r="CH43" s="55"/>
      <c r="CI43" s="55">
        <f t="shared" si="24"/>
        <v>0</v>
      </c>
      <c r="CJ43" s="55"/>
      <c r="CK43" s="55"/>
      <c r="CL43" s="55"/>
      <c r="CM43" s="69">
        <f t="shared" si="26"/>
        <v>0</v>
      </c>
      <c r="CN43" s="132"/>
      <c r="CO43" s="55"/>
      <c r="CP43" s="55"/>
      <c r="CQ43" s="55"/>
      <c r="CR43" s="55">
        <f t="shared" si="38"/>
        <v>0</v>
      </c>
      <c r="CS43" s="55"/>
      <c r="CT43" s="55"/>
      <c r="CU43" s="55"/>
      <c r="CV43" s="55">
        <f t="shared" si="27"/>
        <v>0</v>
      </c>
    </row>
    <row r="44" spans="1:100" s="46" customFormat="1" ht="13.5" hidden="1" thickBot="1" x14ac:dyDescent="0.25">
      <c r="A44" s="49" t="s">
        <v>73</v>
      </c>
      <c r="C44" s="76"/>
      <c r="D44" s="58">
        <f t="shared" si="44"/>
        <v>0</v>
      </c>
      <c r="E44" s="58"/>
      <c r="F44" s="58">
        <f>B44+E44</f>
        <v>0</v>
      </c>
      <c r="G44" s="56"/>
      <c r="H44" s="55">
        <f t="shared" si="45"/>
        <v>0</v>
      </c>
      <c r="I44" s="58"/>
      <c r="J44" s="55">
        <f t="shared" si="46"/>
        <v>0</v>
      </c>
      <c r="K44" s="65">
        <v>250000</v>
      </c>
      <c r="L44" s="58">
        <f>B44+K44</f>
        <v>250000</v>
      </c>
      <c r="M44" s="55"/>
      <c r="Q44" s="55"/>
      <c r="T44" s="55">
        <f t="shared" si="6"/>
        <v>0</v>
      </c>
      <c r="W44" s="56"/>
      <c r="X44" s="55"/>
      <c r="Y44" s="46">
        <v>500000</v>
      </c>
      <c r="Z44" s="55">
        <f t="shared" si="47"/>
        <v>500000</v>
      </c>
      <c r="AD44" s="55">
        <f t="shared" si="48"/>
        <v>0</v>
      </c>
      <c r="AF44" s="55">
        <f t="shared" si="28"/>
        <v>0</v>
      </c>
      <c r="AH44" s="55">
        <f t="shared" si="29"/>
        <v>0</v>
      </c>
      <c r="AJ44" s="55">
        <f t="shared" si="30"/>
        <v>0</v>
      </c>
      <c r="AL44" s="55"/>
      <c r="AM44" s="55"/>
      <c r="AN44" s="55">
        <f t="shared" si="49"/>
        <v>0</v>
      </c>
      <c r="AO44" s="55"/>
      <c r="AP44" s="55">
        <f t="shared" si="50"/>
        <v>0</v>
      </c>
      <c r="AQ44" s="55"/>
      <c r="AR44" s="55">
        <f t="shared" si="51"/>
        <v>0</v>
      </c>
      <c r="AS44" s="56"/>
      <c r="AT44" s="55">
        <f t="shared" si="31"/>
        <v>0</v>
      </c>
      <c r="AU44" s="55"/>
      <c r="AV44" s="55"/>
      <c r="AW44" s="55"/>
      <c r="AX44" s="55">
        <f t="shared" si="32"/>
        <v>0</v>
      </c>
      <c r="AY44" s="55"/>
      <c r="AZ44" s="55">
        <f t="shared" si="33"/>
        <v>0</v>
      </c>
      <c r="BA44" s="55"/>
      <c r="BB44" s="55">
        <f t="shared" si="34"/>
        <v>0</v>
      </c>
      <c r="BD44" s="55">
        <f t="shared" si="13"/>
        <v>0</v>
      </c>
      <c r="BE44" s="55"/>
      <c r="BF44" s="55">
        <f t="shared" si="35"/>
        <v>0</v>
      </c>
      <c r="BH44" s="55">
        <f t="shared" si="36"/>
        <v>0</v>
      </c>
      <c r="BJ44" s="55">
        <f t="shared" si="14"/>
        <v>0</v>
      </c>
      <c r="BK44" s="132"/>
      <c r="BL44" s="55"/>
      <c r="BM44" s="132"/>
      <c r="BN44" s="55"/>
      <c r="BO44" s="55"/>
      <c r="BP44" s="55"/>
      <c r="BQ44" s="55"/>
      <c r="BR44" s="55"/>
      <c r="BS44" s="55">
        <f t="shared" si="40"/>
        <v>0</v>
      </c>
      <c r="BT44" s="55"/>
      <c r="BU44" s="69">
        <f t="shared" si="18"/>
        <v>0</v>
      </c>
      <c r="BV44" s="132"/>
      <c r="BW44" s="55"/>
      <c r="BX44" s="55"/>
      <c r="BY44" s="55"/>
      <c r="BZ44" s="55"/>
      <c r="CA44" s="55"/>
      <c r="CB44" s="55"/>
      <c r="CC44" s="55"/>
      <c r="CD44" s="69">
        <f t="shared" si="22"/>
        <v>0</v>
      </c>
      <c r="CE44" s="132"/>
      <c r="CF44" s="55"/>
      <c r="CG44" s="55"/>
      <c r="CH44" s="55"/>
      <c r="CI44" s="55">
        <f t="shared" si="24"/>
        <v>0</v>
      </c>
      <c r="CJ44" s="55"/>
      <c r="CK44" s="55"/>
      <c r="CL44" s="55"/>
      <c r="CM44" s="69">
        <f t="shared" si="26"/>
        <v>0</v>
      </c>
      <c r="CN44" s="132"/>
      <c r="CO44" s="55"/>
      <c r="CP44" s="55"/>
      <c r="CQ44" s="55"/>
      <c r="CR44" s="55">
        <f t="shared" si="38"/>
        <v>0</v>
      </c>
      <c r="CS44" s="55"/>
      <c r="CT44" s="55"/>
      <c r="CU44" s="55"/>
      <c r="CV44" s="55">
        <f t="shared" si="27"/>
        <v>0</v>
      </c>
    </row>
    <row r="45" spans="1:100" s="46" customFormat="1" ht="13.5" hidden="1" thickBot="1" x14ac:dyDescent="0.25">
      <c r="A45" s="49" t="s">
        <v>74</v>
      </c>
      <c r="C45" s="76"/>
      <c r="D45" s="58">
        <f t="shared" si="44"/>
        <v>0</v>
      </c>
      <c r="E45" s="58"/>
      <c r="F45" s="58">
        <f>B45+E45</f>
        <v>0</v>
      </c>
      <c r="G45" s="56"/>
      <c r="H45" s="55">
        <f t="shared" si="45"/>
        <v>0</v>
      </c>
      <c r="J45" s="55">
        <f t="shared" si="46"/>
        <v>0</v>
      </c>
      <c r="K45" s="65">
        <v>100000</v>
      </c>
      <c r="L45" s="58">
        <f>B45+K45</f>
        <v>100000</v>
      </c>
      <c r="M45" s="55"/>
      <c r="Q45" s="55"/>
      <c r="T45" s="55">
        <f t="shared" si="6"/>
        <v>0</v>
      </c>
      <c r="X45" s="55"/>
      <c r="Y45" s="70">
        <v>50000</v>
      </c>
      <c r="Z45" s="55">
        <f t="shared" si="47"/>
        <v>50000</v>
      </c>
      <c r="AD45" s="55">
        <f t="shared" si="48"/>
        <v>0</v>
      </c>
      <c r="AF45" s="55">
        <f t="shared" si="28"/>
        <v>0</v>
      </c>
      <c r="AH45" s="55">
        <f t="shared" si="29"/>
        <v>0</v>
      </c>
      <c r="AI45" s="70"/>
      <c r="AJ45" s="55">
        <f t="shared" si="30"/>
        <v>0</v>
      </c>
      <c r="AL45" s="55"/>
      <c r="AM45" s="55"/>
      <c r="AN45" s="55">
        <f t="shared" si="49"/>
        <v>0</v>
      </c>
      <c r="AO45" s="55"/>
      <c r="AP45" s="55">
        <f t="shared" si="50"/>
        <v>0</v>
      </c>
      <c r="AQ45" s="55"/>
      <c r="AR45" s="55">
        <f t="shared" si="51"/>
        <v>0</v>
      </c>
      <c r="AS45" s="56"/>
      <c r="AT45" s="55">
        <f t="shared" si="31"/>
        <v>0</v>
      </c>
      <c r="AU45" s="55"/>
      <c r="AV45" s="55"/>
      <c r="AW45" s="55"/>
      <c r="AX45" s="55">
        <f t="shared" si="32"/>
        <v>0</v>
      </c>
      <c r="AY45" s="55"/>
      <c r="AZ45" s="55">
        <f t="shared" si="33"/>
        <v>0</v>
      </c>
      <c r="BA45" s="55"/>
      <c r="BB45" s="55">
        <f t="shared" si="34"/>
        <v>0</v>
      </c>
      <c r="BD45" s="55">
        <f t="shared" si="13"/>
        <v>0</v>
      </c>
      <c r="BE45" s="55"/>
      <c r="BF45" s="55">
        <f t="shared" si="35"/>
        <v>0</v>
      </c>
      <c r="BH45" s="55">
        <f t="shared" si="36"/>
        <v>0</v>
      </c>
      <c r="BJ45" s="55">
        <f t="shared" si="14"/>
        <v>0</v>
      </c>
      <c r="BK45" s="132"/>
      <c r="BL45" s="55"/>
      <c r="BM45" s="132"/>
      <c r="BN45" s="55"/>
      <c r="BO45" s="55"/>
      <c r="BP45" s="55"/>
      <c r="BQ45" s="55"/>
      <c r="BR45" s="55"/>
      <c r="BS45" s="55">
        <f t="shared" si="40"/>
        <v>0</v>
      </c>
      <c r="BT45" s="55"/>
      <c r="BU45" s="69">
        <f t="shared" ref="BU45:BU76" si="52">BT45+BM45</f>
        <v>0</v>
      </c>
      <c r="BV45" s="132"/>
      <c r="BW45" s="55"/>
      <c r="BX45" s="55"/>
      <c r="BY45" s="55"/>
      <c r="BZ45" s="55"/>
      <c r="CA45" s="55"/>
      <c r="CB45" s="55"/>
      <c r="CC45" s="55"/>
      <c r="CD45" s="69">
        <f t="shared" ref="CD45:CD76" si="53">CC45+BV45</f>
        <v>0</v>
      </c>
      <c r="CE45" s="132"/>
      <c r="CF45" s="55"/>
      <c r="CG45" s="55"/>
      <c r="CH45" s="55"/>
      <c r="CI45" s="55">
        <f t="shared" ref="CI45:CI76" si="54">CE45+CH45</f>
        <v>0</v>
      </c>
      <c r="CJ45" s="55"/>
      <c r="CK45" s="55"/>
      <c r="CL45" s="55"/>
      <c r="CM45" s="69">
        <f t="shared" ref="CM45:CM76" si="55">CL45+CE45</f>
        <v>0</v>
      </c>
      <c r="CN45" s="132"/>
      <c r="CO45" s="55"/>
      <c r="CP45" s="55"/>
      <c r="CQ45" s="55"/>
      <c r="CR45" s="55">
        <f t="shared" si="38"/>
        <v>0</v>
      </c>
      <c r="CS45" s="55"/>
      <c r="CT45" s="55"/>
      <c r="CU45" s="55"/>
      <c r="CV45" s="55">
        <f t="shared" ref="CV45:CV76" si="56">CU45+CN45</f>
        <v>0</v>
      </c>
    </row>
    <row r="46" spans="1:100" s="46" customFormat="1" ht="13.5" hidden="1" thickBot="1" x14ac:dyDescent="0.25">
      <c r="A46" s="49" t="s">
        <v>75</v>
      </c>
      <c r="C46" s="76"/>
      <c r="D46" s="58">
        <f t="shared" si="44"/>
        <v>0</v>
      </c>
      <c r="E46" s="58"/>
      <c r="F46" s="58">
        <f>B46+E46</f>
        <v>0</v>
      </c>
      <c r="G46" s="56"/>
      <c r="H46" s="55">
        <f t="shared" si="45"/>
        <v>0</v>
      </c>
      <c r="I46" s="58"/>
      <c r="J46" s="55">
        <f t="shared" si="46"/>
        <v>0</v>
      </c>
      <c r="K46" s="65">
        <v>100000</v>
      </c>
      <c r="L46" s="58">
        <f>B46+K46</f>
        <v>100000</v>
      </c>
      <c r="M46" s="55"/>
      <c r="Q46" s="55"/>
      <c r="T46" s="55">
        <f t="shared" si="6"/>
        <v>0</v>
      </c>
      <c r="X46" s="55"/>
      <c r="Y46" s="70">
        <v>100000</v>
      </c>
      <c r="Z46" s="55">
        <f t="shared" si="47"/>
        <v>100000</v>
      </c>
      <c r="AD46" s="55">
        <f t="shared" si="48"/>
        <v>0</v>
      </c>
      <c r="AF46" s="55">
        <f t="shared" si="28"/>
        <v>0</v>
      </c>
      <c r="AH46" s="55">
        <f t="shared" si="29"/>
        <v>0</v>
      </c>
      <c r="AI46" s="70"/>
      <c r="AJ46" s="55">
        <f t="shared" si="30"/>
        <v>0</v>
      </c>
      <c r="AL46" s="55"/>
      <c r="AM46" s="55"/>
      <c r="AN46" s="55">
        <f t="shared" si="49"/>
        <v>0</v>
      </c>
      <c r="AO46" s="55"/>
      <c r="AP46" s="55">
        <f t="shared" si="50"/>
        <v>0</v>
      </c>
      <c r="AQ46" s="55"/>
      <c r="AR46" s="55">
        <f t="shared" si="51"/>
        <v>0</v>
      </c>
      <c r="AS46" s="56"/>
      <c r="AT46" s="55">
        <f t="shared" si="31"/>
        <v>0</v>
      </c>
      <c r="AU46" s="55"/>
      <c r="AV46" s="55"/>
      <c r="AW46" s="55"/>
      <c r="AX46" s="55">
        <f t="shared" si="32"/>
        <v>0</v>
      </c>
      <c r="AY46" s="55"/>
      <c r="AZ46" s="55">
        <f t="shared" si="33"/>
        <v>0</v>
      </c>
      <c r="BA46" s="55"/>
      <c r="BB46" s="55">
        <f t="shared" si="34"/>
        <v>0</v>
      </c>
      <c r="BD46" s="55">
        <f t="shared" si="13"/>
        <v>0</v>
      </c>
      <c r="BE46" s="55"/>
      <c r="BF46" s="55">
        <f t="shared" si="35"/>
        <v>0</v>
      </c>
      <c r="BH46" s="55">
        <f t="shared" si="36"/>
        <v>0</v>
      </c>
      <c r="BJ46" s="55">
        <f t="shared" si="14"/>
        <v>0</v>
      </c>
      <c r="BK46" s="132"/>
      <c r="BL46" s="55"/>
      <c r="BM46" s="132"/>
      <c r="BN46" s="55"/>
      <c r="BO46" s="55"/>
      <c r="BP46" s="55"/>
      <c r="BQ46" s="55"/>
      <c r="BR46" s="55"/>
      <c r="BS46" s="55">
        <f t="shared" si="40"/>
        <v>0</v>
      </c>
      <c r="BT46" s="55"/>
      <c r="BU46" s="69">
        <f t="shared" si="52"/>
        <v>0</v>
      </c>
      <c r="BV46" s="132"/>
      <c r="BW46" s="55"/>
      <c r="BX46" s="55"/>
      <c r="BY46" s="55"/>
      <c r="BZ46" s="55"/>
      <c r="CA46" s="55"/>
      <c r="CB46" s="55"/>
      <c r="CC46" s="55"/>
      <c r="CD46" s="69">
        <f t="shared" si="53"/>
        <v>0</v>
      </c>
      <c r="CE46" s="132"/>
      <c r="CF46" s="55"/>
      <c r="CG46" s="55"/>
      <c r="CH46" s="55"/>
      <c r="CI46" s="55">
        <f t="shared" si="54"/>
        <v>0</v>
      </c>
      <c r="CJ46" s="55"/>
      <c r="CK46" s="55"/>
      <c r="CL46" s="55"/>
      <c r="CM46" s="69">
        <f t="shared" si="55"/>
        <v>0</v>
      </c>
      <c r="CN46" s="132"/>
      <c r="CO46" s="55"/>
      <c r="CP46" s="55"/>
      <c r="CQ46" s="55"/>
      <c r="CR46" s="55">
        <f t="shared" si="38"/>
        <v>0</v>
      </c>
      <c r="CS46" s="55"/>
      <c r="CT46" s="55"/>
      <c r="CU46" s="55"/>
      <c r="CV46" s="55">
        <f t="shared" si="56"/>
        <v>0</v>
      </c>
    </row>
    <row r="47" spans="1:100" s="46" customFormat="1" ht="13.5" hidden="1" thickBot="1" x14ac:dyDescent="0.25">
      <c r="A47" s="78" t="s">
        <v>76</v>
      </c>
      <c r="C47" s="76">
        <v>30000</v>
      </c>
      <c r="D47" s="58">
        <f t="shared" si="44"/>
        <v>30000</v>
      </c>
      <c r="E47" s="51"/>
      <c r="F47" s="51"/>
      <c r="G47" s="54"/>
      <c r="H47" s="55">
        <f t="shared" si="45"/>
        <v>0</v>
      </c>
      <c r="I47" s="51"/>
      <c r="J47" s="55">
        <f t="shared" si="46"/>
        <v>0</v>
      </c>
      <c r="K47" s="65"/>
      <c r="L47" s="51"/>
      <c r="M47" s="55"/>
      <c r="T47" s="55">
        <f t="shared" si="6"/>
        <v>0</v>
      </c>
      <c r="W47" s="51"/>
      <c r="X47" s="55"/>
      <c r="Z47" s="55">
        <f t="shared" si="47"/>
        <v>0</v>
      </c>
      <c r="AD47" s="55">
        <f t="shared" si="48"/>
        <v>0</v>
      </c>
      <c r="AF47" s="55">
        <f t="shared" si="28"/>
        <v>0</v>
      </c>
      <c r="AH47" s="55">
        <f t="shared" si="29"/>
        <v>0</v>
      </c>
      <c r="AJ47" s="55">
        <f t="shared" si="30"/>
        <v>0</v>
      </c>
      <c r="AN47" s="55">
        <f t="shared" si="49"/>
        <v>0</v>
      </c>
      <c r="AP47" s="55">
        <f t="shared" si="50"/>
        <v>0</v>
      </c>
      <c r="AR47" s="55">
        <f t="shared" si="51"/>
        <v>0</v>
      </c>
      <c r="AS47" s="56"/>
      <c r="AT47" s="55">
        <f t="shared" si="31"/>
        <v>0</v>
      </c>
      <c r="AX47" s="55">
        <f t="shared" si="32"/>
        <v>0</v>
      </c>
      <c r="AY47" s="55"/>
      <c r="AZ47" s="55">
        <f t="shared" si="33"/>
        <v>0</v>
      </c>
      <c r="BA47" s="55"/>
      <c r="BB47" s="55">
        <f t="shared" si="34"/>
        <v>0</v>
      </c>
      <c r="BD47" s="55">
        <f t="shared" si="13"/>
        <v>0</v>
      </c>
      <c r="BE47" s="55"/>
      <c r="BF47" s="55">
        <f t="shared" si="35"/>
        <v>0</v>
      </c>
      <c r="BH47" s="55">
        <f t="shared" si="36"/>
        <v>0</v>
      </c>
      <c r="BJ47" s="55">
        <f t="shared" si="14"/>
        <v>0</v>
      </c>
      <c r="BK47" s="132"/>
      <c r="BL47" s="55"/>
      <c r="BM47" s="132"/>
      <c r="BN47" s="55"/>
      <c r="BO47" s="55"/>
      <c r="BP47" s="55"/>
      <c r="BQ47" s="55"/>
      <c r="BR47" s="55"/>
      <c r="BS47" s="55">
        <f t="shared" si="40"/>
        <v>0</v>
      </c>
      <c r="BT47" s="55"/>
      <c r="BU47" s="69">
        <f t="shared" si="52"/>
        <v>0</v>
      </c>
      <c r="BV47" s="132"/>
      <c r="BW47" s="55"/>
      <c r="BX47" s="55"/>
      <c r="BY47" s="55"/>
      <c r="BZ47" s="55"/>
      <c r="CA47" s="55"/>
      <c r="CB47" s="55"/>
      <c r="CC47" s="55"/>
      <c r="CD47" s="69">
        <f t="shared" si="53"/>
        <v>0</v>
      </c>
      <c r="CE47" s="132"/>
      <c r="CF47" s="55"/>
      <c r="CG47" s="55"/>
      <c r="CH47" s="55"/>
      <c r="CI47" s="55">
        <f t="shared" si="54"/>
        <v>0</v>
      </c>
      <c r="CJ47" s="55"/>
      <c r="CK47" s="55"/>
      <c r="CL47" s="55"/>
      <c r="CM47" s="69">
        <f t="shared" si="55"/>
        <v>0</v>
      </c>
      <c r="CN47" s="132"/>
      <c r="CO47" s="55"/>
      <c r="CP47" s="55"/>
      <c r="CQ47" s="55"/>
      <c r="CR47" s="55">
        <f t="shared" si="38"/>
        <v>0</v>
      </c>
      <c r="CS47" s="55"/>
      <c r="CT47" s="55"/>
      <c r="CU47" s="55"/>
      <c r="CV47" s="55">
        <f t="shared" si="56"/>
        <v>0</v>
      </c>
    </row>
    <row r="48" spans="1:100" s="46" customFormat="1" ht="13.5" hidden="1" thickBot="1" x14ac:dyDescent="0.25">
      <c r="A48" s="79" t="s">
        <v>77</v>
      </c>
      <c r="C48" s="76">
        <v>150000</v>
      </c>
      <c r="D48" s="58">
        <f t="shared" si="44"/>
        <v>150000</v>
      </c>
      <c r="E48" s="53"/>
      <c r="F48" s="53"/>
      <c r="G48" s="54"/>
      <c r="H48" s="55">
        <f t="shared" si="45"/>
        <v>0</v>
      </c>
      <c r="I48" s="53"/>
      <c r="J48" s="55">
        <f t="shared" si="46"/>
        <v>0</v>
      </c>
      <c r="K48" s="65"/>
      <c r="L48" s="53"/>
      <c r="M48" s="55"/>
      <c r="N48" s="53"/>
      <c r="O48" s="53"/>
      <c r="P48" s="53"/>
      <c r="Q48" s="53"/>
      <c r="R48" s="53"/>
      <c r="S48" s="53"/>
      <c r="T48" s="55">
        <f t="shared" si="6"/>
        <v>0</v>
      </c>
      <c r="U48" s="53"/>
      <c r="V48" s="53"/>
      <c r="X48" s="55"/>
      <c r="Z48" s="55">
        <f t="shared" si="47"/>
        <v>0</v>
      </c>
      <c r="AB48" s="53"/>
      <c r="AD48" s="55">
        <f t="shared" si="48"/>
        <v>0</v>
      </c>
      <c r="AE48" s="53"/>
      <c r="AF48" s="55">
        <f t="shared" si="28"/>
        <v>0</v>
      </c>
      <c r="AH48" s="55">
        <f t="shared" si="29"/>
        <v>0</v>
      </c>
      <c r="AJ48" s="55">
        <f t="shared" si="30"/>
        <v>0</v>
      </c>
      <c r="AM48" s="53"/>
      <c r="AN48" s="55">
        <f t="shared" si="49"/>
        <v>0</v>
      </c>
      <c r="AP48" s="55">
        <f t="shared" si="50"/>
        <v>0</v>
      </c>
      <c r="AR48" s="55">
        <f t="shared" si="51"/>
        <v>0</v>
      </c>
      <c r="AS48" s="56"/>
      <c r="AT48" s="55">
        <f t="shared" si="31"/>
        <v>0</v>
      </c>
      <c r="AU48" s="53"/>
      <c r="AV48" s="53"/>
      <c r="AW48" s="53"/>
      <c r="AX48" s="55">
        <f t="shared" si="32"/>
        <v>0</v>
      </c>
      <c r="AY48" s="55"/>
      <c r="AZ48" s="55">
        <f t="shared" si="33"/>
        <v>0</v>
      </c>
      <c r="BA48" s="55"/>
      <c r="BB48" s="55">
        <f t="shared" si="34"/>
        <v>0</v>
      </c>
      <c r="BD48" s="55">
        <f t="shared" si="13"/>
        <v>0</v>
      </c>
      <c r="BE48" s="55"/>
      <c r="BF48" s="55">
        <f t="shared" si="35"/>
        <v>0</v>
      </c>
      <c r="BH48" s="55">
        <f t="shared" si="36"/>
        <v>0</v>
      </c>
      <c r="BJ48" s="55">
        <f t="shared" si="14"/>
        <v>0</v>
      </c>
      <c r="BK48" s="132"/>
      <c r="BL48" s="55"/>
      <c r="BM48" s="132"/>
      <c r="BN48" s="55"/>
      <c r="BO48" s="55"/>
      <c r="BP48" s="55"/>
      <c r="BQ48" s="55"/>
      <c r="BR48" s="55"/>
      <c r="BS48" s="55">
        <f t="shared" si="40"/>
        <v>0</v>
      </c>
      <c r="BT48" s="55"/>
      <c r="BU48" s="69">
        <f t="shared" si="52"/>
        <v>0</v>
      </c>
      <c r="BV48" s="132"/>
      <c r="BW48" s="55"/>
      <c r="BX48" s="55"/>
      <c r="BY48" s="55"/>
      <c r="BZ48" s="55"/>
      <c r="CA48" s="55"/>
      <c r="CB48" s="55"/>
      <c r="CC48" s="55"/>
      <c r="CD48" s="69">
        <f t="shared" si="53"/>
        <v>0</v>
      </c>
      <c r="CE48" s="132"/>
      <c r="CF48" s="55"/>
      <c r="CG48" s="55"/>
      <c r="CH48" s="55"/>
      <c r="CI48" s="55">
        <f t="shared" si="54"/>
        <v>0</v>
      </c>
      <c r="CJ48" s="55"/>
      <c r="CK48" s="55"/>
      <c r="CL48" s="55"/>
      <c r="CM48" s="69">
        <f t="shared" si="55"/>
        <v>0</v>
      </c>
      <c r="CN48" s="132"/>
      <c r="CO48" s="55"/>
      <c r="CP48" s="55"/>
      <c r="CQ48" s="55"/>
      <c r="CR48" s="55">
        <f t="shared" si="38"/>
        <v>0</v>
      </c>
      <c r="CS48" s="55"/>
      <c r="CT48" s="55"/>
      <c r="CU48" s="55"/>
      <c r="CV48" s="55">
        <f t="shared" si="56"/>
        <v>0</v>
      </c>
    </row>
    <row r="49" spans="1:100" s="46" customFormat="1" ht="13.5" hidden="1" thickBot="1" x14ac:dyDescent="0.25">
      <c r="A49" s="80" t="s">
        <v>78</v>
      </c>
      <c r="C49" s="76">
        <v>193000</v>
      </c>
      <c r="D49" s="58">
        <f t="shared" si="44"/>
        <v>193000</v>
      </c>
      <c r="E49" s="55"/>
      <c r="F49" s="55"/>
      <c r="G49" s="56"/>
      <c r="H49" s="55">
        <f t="shared" si="45"/>
        <v>0</v>
      </c>
      <c r="I49" s="55"/>
      <c r="J49" s="55">
        <f t="shared" si="46"/>
        <v>0</v>
      </c>
      <c r="K49" s="65"/>
      <c r="L49" s="55"/>
      <c r="M49" s="55"/>
      <c r="N49" s="55"/>
      <c r="O49" s="55"/>
      <c r="P49" s="55"/>
      <c r="Q49" s="55"/>
      <c r="R49" s="55"/>
      <c r="S49" s="55"/>
      <c r="T49" s="55">
        <f t="shared" si="6"/>
        <v>0</v>
      </c>
      <c r="U49" s="55"/>
      <c r="V49" s="55"/>
      <c r="X49" s="55"/>
      <c r="Z49" s="55">
        <f t="shared" si="47"/>
        <v>0</v>
      </c>
      <c r="AB49" s="55"/>
      <c r="AD49" s="55">
        <f t="shared" si="48"/>
        <v>0</v>
      </c>
      <c r="AE49" s="55"/>
      <c r="AF49" s="55">
        <f t="shared" si="28"/>
        <v>0</v>
      </c>
      <c r="AH49" s="55">
        <f t="shared" si="29"/>
        <v>0</v>
      </c>
      <c r="AJ49" s="55">
        <f t="shared" si="30"/>
        <v>0</v>
      </c>
      <c r="AM49" s="55"/>
      <c r="AN49" s="55">
        <f t="shared" si="49"/>
        <v>0</v>
      </c>
      <c r="AP49" s="55">
        <f t="shared" si="50"/>
        <v>0</v>
      </c>
      <c r="AR49" s="55">
        <f t="shared" si="51"/>
        <v>0</v>
      </c>
      <c r="AS49" s="56"/>
      <c r="AT49" s="55">
        <f t="shared" si="31"/>
        <v>0</v>
      </c>
      <c r="AU49" s="55"/>
      <c r="AV49" s="55"/>
      <c r="AW49" s="55"/>
      <c r="AX49" s="55">
        <f t="shared" si="32"/>
        <v>0</v>
      </c>
      <c r="AY49" s="55"/>
      <c r="AZ49" s="55">
        <f t="shared" si="33"/>
        <v>0</v>
      </c>
      <c r="BA49" s="55"/>
      <c r="BB49" s="55">
        <f t="shared" si="34"/>
        <v>0</v>
      </c>
      <c r="BD49" s="55">
        <f t="shared" si="13"/>
        <v>0</v>
      </c>
      <c r="BE49" s="55"/>
      <c r="BF49" s="55">
        <f t="shared" si="35"/>
        <v>0</v>
      </c>
      <c r="BH49" s="55">
        <f t="shared" si="36"/>
        <v>0</v>
      </c>
      <c r="BJ49" s="55">
        <f t="shared" si="14"/>
        <v>0</v>
      </c>
      <c r="BK49" s="132"/>
      <c r="BL49" s="55"/>
      <c r="BM49" s="132"/>
      <c r="BN49" s="55"/>
      <c r="BO49" s="55"/>
      <c r="BP49" s="55"/>
      <c r="BQ49" s="55"/>
      <c r="BR49" s="55"/>
      <c r="BS49" s="55">
        <f t="shared" si="40"/>
        <v>0</v>
      </c>
      <c r="BT49" s="55"/>
      <c r="BU49" s="69">
        <f t="shared" si="52"/>
        <v>0</v>
      </c>
      <c r="BV49" s="132"/>
      <c r="BW49" s="55"/>
      <c r="BX49" s="55"/>
      <c r="BY49" s="55"/>
      <c r="BZ49" s="55"/>
      <c r="CA49" s="55"/>
      <c r="CB49" s="55"/>
      <c r="CC49" s="55"/>
      <c r="CD49" s="69">
        <f t="shared" si="53"/>
        <v>0</v>
      </c>
      <c r="CE49" s="132"/>
      <c r="CF49" s="55"/>
      <c r="CG49" s="55"/>
      <c r="CH49" s="55"/>
      <c r="CI49" s="55">
        <f t="shared" si="54"/>
        <v>0</v>
      </c>
      <c r="CJ49" s="55"/>
      <c r="CK49" s="55"/>
      <c r="CL49" s="55"/>
      <c r="CM49" s="69">
        <f t="shared" si="55"/>
        <v>0</v>
      </c>
      <c r="CN49" s="132"/>
      <c r="CO49" s="55"/>
      <c r="CP49" s="55"/>
      <c r="CQ49" s="55"/>
      <c r="CR49" s="55">
        <f t="shared" si="38"/>
        <v>0</v>
      </c>
      <c r="CS49" s="55"/>
      <c r="CT49" s="55"/>
      <c r="CU49" s="55"/>
      <c r="CV49" s="55">
        <f t="shared" si="56"/>
        <v>0</v>
      </c>
    </row>
    <row r="50" spans="1:100" s="46" customFormat="1" ht="13.5" hidden="1" thickBot="1" x14ac:dyDescent="0.25">
      <c r="A50" s="80" t="s">
        <v>79</v>
      </c>
      <c r="C50" s="76">
        <v>90000</v>
      </c>
      <c r="D50" s="58">
        <f t="shared" si="44"/>
        <v>90000</v>
      </c>
      <c r="E50" s="55"/>
      <c r="F50" s="55"/>
      <c r="G50" s="56"/>
      <c r="H50" s="55">
        <f t="shared" si="45"/>
        <v>0</v>
      </c>
      <c r="I50" s="55"/>
      <c r="J50" s="55">
        <f t="shared" si="46"/>
        <v>0</v>
      </c>
      <c r="K50" s="55"/>
      <c r="L50" s="55"/>
      <c r="M50" s="55"/>
      <c r="N50" s="55"/>
      <c r="O50" s="55"/>
      <c r="P50" s="55"/>
      <c r="Q50" s="55"/>
      <c r="R50" s="55"/>
      <c r="S50" s="55"/>
      <c r="T50" s="55">
        <f t="shared" si="6"/>
        <v>0</v>
      </c>
      <c r="U50" s="55"/>
      <c r="V50" s="55"/>
      <c r="W50" s="55"/>
      <c r="X50" s="55"/>
      <c r="Z50" s="55">
        <f t="shared" si="47"/>
        <v>0</v>
      </c>
      <c r="AB50" s="55"/>
      <c r="AD50" s="55">
        <f t="shared" si="48"/>
        <v>0</v>
      </c>
      <c r="AE50" s="55"/>
      <c r="AF50" s="55">
        <f t="shared" si="28"/>
        <v>0</v>
      </c>
      <c r="AH50" s="55">
        <f t="shared" si="29"/>
        <v>0</v>
      </c>
      <c r="AJ50" s="55">
        <f t="shared" si="30"/>
        <v>0</v>
      </c>
      <c r="AM50" s="55"/>
      <c r="AN50" s="55">
        <f t="shared" si="49"/>
        <v>0</v>
      </c>
      <c r="AP50" s="55">
        <f t="shared" si="50"/>
        <v>0</v>
      </c>
      <c r="AR50" s="55">
        <f t="shared" si="51"/>
        <v>0</v>
      </c>
      <c r="AS50" s="56"/>
      <c r="AT50" s="55">
        <f t="shared" si="31"/>
        <v>0</v>
      </c>
      <c r="AU50" s="55"/>
      <c r="AV50" s="55"/>
      <c r="AW50" s="55"/>
      <c r="AX50" s="55">
        <f t="shared" si="32"/>
        <v>0</v>
      </c>
      <c r="AY50" s="55"/>
      <c r="AZ50" s="55">
        <f t="shared" si="33"/>
        <v>0</v>
      </c>
      <c r="BA50" s="55"/>
      <c r="BB50" s="55">
        <f t="shared" si="34"/>
        <v>0</v>
      </c>
      <c r="BD50" s="55">
        <f t="shared" si="13"/>
        <v>0</v>
      </c>
      <c r="BE50" s="55"/>
      <c r="BF50" s="55">
        <f t="shared" si="35"/>
        <v>0</v>
      </c>
      <c r="BH50" s="55">
        <f t="shared" si="36"/>
        <v>0</v>
      </c>
      <c r="BJ50" s="55">
        <f t="shared" si="14"/>
        <v>0</v>
      </c>
      <c r="BK50" s="132"/>
      <c r="BL50" s="55"/>
      <c r="BM50" s="132"/>
      <c r="BN50" s="55"/>
      <c r="BO50" s="55"/>
      <c r="BP50" s="55"/>
      <c r="BQ50" s="55"/>
      <c r="BR50" s="55"/>
      <c r="BS50" s="55">
        <f t="shared" si="40"/>
        <v>0</v>
      </c>
      <c r="BT50" s="55"/>
      <c r="BU50" s="69">
        <f t="shared" si="52"/>
        <v>0</v>
      </c>
      <c r="BV50" s="132"/>
      <c r="BW50" s="55"/>
      <c r="BX50" s="55"/>
      <c r="BY50" s="55"/>
      <c r="BZ50" s="55"/>
      <c r="CA50" s="55"/>
      <c r="CB50" s="55"/>
      <c r="CC50" s="55"/>
      <c r="CD50" s="69">
        <f t="shared" si="53"/>
        <v>0</v>
      </c>
      <c r="CE50" s="132"/>
      <c r="CF50" s="55"/>
      <c r="CG50" s="55"/>
      <c r="CH50" s="55"/>
      <c r="CI50" s="55">
        <f t="shared" si="54"/>
        <v>0</v>
      </c>
      <c r="CJ50" s="55"/>
      <c r="CK50" s="55"/>
      <c r="CL50" s="55"/>
      <c r="CM50" s="69">
        <f t="shared" si="55"/>
        <v>0</v>
      </c>
      <c r="CN50" s="132"/>
      <c r="CO50" s="55"/>
      <c r="CP50" s="55"/>
      <c r="CQ50" s="55"/>
      <c r="CR50" s="55">
        <f t="shared" si="38"/>
        <v>0</v>
      </c>
      <c r="CS50" s="55"/>
      <c r="CT50" s="55"/>
      <c r="CU50" s="55"/>
      <c r="CV50" s="55">
        <f t="shared" si="56"/>
        <v>0</v>
      </c>
    </row>
    <row r="51" spans="1:100" s="46" customFormat="1" ht="13.5" hidden="1" thickBot="1" x14ac:dyDescent="0.25">
      <c r="A51" s="78" t="s">
        <v>80</v>
      </c>
      <c r="C51" s="81">
        <v>150000</v>
      </c>
      <c r="D51" s="58">
        <f t="shared" si="44"/>
        <v>150000</v>
      </c>
      <c r="E51" s="55"/>
      <c r="F51" s="55"/>
      <c r="G51" s="56"/>
      <c r="H51" s="55">
        <f t="shared" si="45"/>
        <v>0</v>
      </c>
      <c r="I51" s="55"/>
      <c r="J51" s="55">
        <f t="shared" si="46"/>
        <v>0</v>
      </c>
      <c r="K51" s="55"/>
      <c r="L51" s="55"/>
      <c r="M51" s="55"/>
      <c r="N51" s="55"/>
      <c r="O51" s="55"/>
      <c r="P51" s="55"/>
      <c r="Q51" s="55"/>
      <c r="R51" s="55"/>
      <c r="S51" s="55"/>
      <c r="T51" s="55">
        <f t="shared" si="6"/>
        <v>0</v>
      </c>
      <c r="U51" s="55"/>
      <c r="V51" s="55"/>
      <c r="W51" s="55"/>
      <c r="X51" s="55"/>
      <c r="Z51" s="55">
        <f t="shared" si="47"/>
        <v>0</v>
      </c>
      <c r="AB51" s="55"/>
      <c r="AD51" s="55">
        <f t="shared" si="48"/>
        <v>0</v>
      </c>
      <c r="AE51" s="55"/>
      <c r="AF51" s="55">
        <f t="shared" si="28"/>
        <v>0</v>
      </c>
      <c r="AH51" s="55">
        <f t="shared" si="29"/>
        <v>0</v>
      </c>
      <c r="AJ51" s="55">
        <f t="shared" si="30"/>
        <v>0</v>
      </c>
      <c r="AM51" s="55"/>
      <c r="AN51" s="55">
        <f t="shared" si="49"/>
        <v>0</v>
      </c>
      <c r="AP51" s="55">
        <f t="shared" si="50"/>
        <v>0</v>
      </c>
      <c r="AR51" s="55">
        <f t="shared" si="51"/>
        <v>0</v>
      </c>
      <c r="AS51" s="56"/>
      <c r="AT51" s="55">
        <f t="shared" si="31"/>
        <v>0</v>
      </c>
      <c r="AU51" s="55"/>
      <c r="AV51" s="55"/>
      <c r="AW51" s="55"/>
      <c r="AX51" s="55">
        <f t="shared" si="32"/>
        <v>0</v>
      </c>
      <c r="AY51" s="55"/>
      <c r="AZ51" s="55">
        <f t="shared" si="33"/>
        <v>0</v>
      </c>
      <c r="BA51" s="55"/>
      <c r="BB51" s="55">
        <f t="shared" si="34"/>
        <v>0</v>
      </c>
      <c r="BD51" s="55">
        <f t="shared" si="13"/>
        <v>0</v>
      </c>
      <c r="BE51" s="55"/>
      <c r="BF51" s="55">
        <f t="shared" si="35"/>
        <v>0</v>
      </c>
      <c r="BH51" s="55">
        <f t="shared" si="36"/>
        <v>0</v>
      </c>
      <c r="BJ51" s="55">
        <f t="shared" si="14"/>
        <v>0</v>
      </c>
      <c r="BK51" s="132"/>
      <c r="BL51" s="55"/>
      <c r="BM51" s="132"/>
      <c r="BN51" s="55"/>
      <c r="BO51" s="55"/>
      <c r="BP51" s="55"/>
      <c r="BQ51" s="55"/>
      <c r="BR51" s="55"/>
      <c r="BS51" s="55">
        <f t="shared" si="40"/>
        <v>0</v>
      </c>
      <c r="BT51" s="55"/>
      <c r="BU51" s="69">
        <f t="shared" si="52"/>
        <v>0</v>
      </c>
      <c r="BV51" s="132"/>
      <c r="BW51" s="55"/>
      <c r="BX51" s="55"/>
      <c r="BY51" s="55"/>
      <c r="BZ51" s="55"/>
      <c r="CA51" s="55"/>
      <c r="CB51" s="55"/>
      <c r="CC51" s="55"/>
      <c r="CD51" s="69">
        <f t="shared" si="53"/>
        <v>0</v>
      </c>
      <c r="CE51" s="132"/>
      <c r="CF51" s="55"/>
      <c r="CG51" s="55"/>
      <c r="CH51" s="55"/>
      <c r="CI51" s="55">
        <f t="shared" si="54"/>
        <v>0</v>
      </c>
      <c r="CJ51" s="55"/>
      <c r="CK51" s="55"/>
      <c r="CL51" s="55"/>
      <c r="CM51" s="69">
        <f t="shared" si="55"/>
        <v>0</v>
      </c>
      <c r="CN51" s="132"/>
      <c r="CO51" s="55"/>
      <c r="CP51" s="55"/>
      <c r="CQ51" s="55"/>
      <c r="CR51" s="55">
        <f t="shared" si="38"/>
        <v>0</v>
      </c>
      <c r="CS51" s="55"/>
      <c r="CT51" s="55"/>
      <c r="CU51" s="55"/>
      <c r="CV51" s="55">
        <f t="shared" si="56"/>
        <v>0</v>
      </c>
    </row>
    <row r="52" spans="1:100" s="46" customFormat="1" ht="13.5" hidden="1" thickBot="1" x14ac:dyDescent="0.25">
      <c r="A52" s="49" t="s">
        <v>75</v>
      </c>
      <c r="C52" s="55"/>
      <c r="D52" s="55"/>
      <c r="E52" s="55"/>
      <c r="F52" s="55"/>
      <c r="G52" s="56"/>
      <c r="H52" s="55">
        <f t="shared" si="45"/>
        <v>0</v>
      </c>
      <c r="I52" s="58">
        <v>100000</v>
      </c>
      <c r="J52" s="55">
        <f t="shared" si="46"/>
        <v>100000</v>
      </c>
      <c r="L52" s="55"/>
      <c r="M52" s="55"/>
      <c r="N52" s="55"/>
      <c r="O52" s="55"/>
      <c r="P52" s="55"/>
      <c r="Q52" s="55"/>
      <c r="R52" s="55"/>
      <c r="S52" s="55"/>
      <c r="T52" s="55">
        <f t="shared" si="6"/>
        <v>0</v>
      </c>
      <c r="U52" s="55"/>
      <c r="V52" s="55"/>
      <c r="W52" s="55"/>
      <c r="X52" s="55"/>
      <c r="Z52" s="55">
        <f t="shared" si="47"/>
        <v>0</v>
      </c>
      <c r="AB52" s="55"/>
      <c r="AD52" s="55">
        <f t="shared" si="48"/>
        <v>0</v>
      </c>
      <c r="AE52" s="55"/>
      <c r="AF52" s="55">
        <f t="shared" si="28"/>
        <v>0</v>
      </c>
      <c r="AH52" s="55">
        <f t="shared" si="29"/>
        <v>0</v>
      </c>
      <c r="AJ52" s="55">
        <f t="shared" si="30"/>
        <v>0</v>
      </c>
      <c r="AM52" s="55"/>
      <c r="AN52" s="55">
        <f t="shared" si="49"/>
        <v>0</v>
      </c>
      <c r="AP52" s="55">
        <f t="shared" si="50"/>
        <v>0</v>
      </c>
      <c r="AR52" s="55">
        <f t="shared" si="51"/>
        <v>0</v>
      </c>
      <c r="AS52" s="56"/>
      <c r="AT52" s="55">
        <f t="shared" si="31"/>
        <v>0</v>
      </c>
      <c r="AU52" s="55"/>
      <c r="AV52" s="55"/>
      <c r="AW52" s="55"/>
      <c r="AX52" s="55">
        <f t="shared" si="32"/>
        <v>0</v>
      </c>
      <c r="AY52" s="55"/>
      <c r="AZ52" s="55">
        <f t="shared" si="33"/>
        <v>0</v>
      </c>
      <c r="BA52" s="55"/>
      <c r="BB52" s="55">
        <f t="shared" si="34"/>
        <v>0</v>
      </c>
      <c r="BD52" s="55">
        <f t="shared" si="13"/>
        <v>0</v>
      </c>
      <c r="BE52" s="55"/>
      <c r="BF52" s="55">
        <f t="shared" si="35"/>
        <v>0</v>
      </c>
      <c r="BH52" s="55">
        <f t="shared" si="36"/>
        <v>0</v>
      </c>
      <c r="BI52" s="46">
        <v>600000</v>
      </c>
      <c r="BJ52" s="55">
        <f t="shared" si="14"/>
        <v>600000</v>
      </c>
      <c r="BK52" s="132"/>
      <c r="BL52" s="55"/>
      <c r="BM52" s="132"/>
      <c r="BN52" s="55"/>
      <c r="BO52" s="55"/>
      <c r="BP52" s="55"/>
      <c r="BQ52" s="55"/>
      <c r="BR52" s="55"/>
      <c r="BS52" s="55">
        <f t="shared" si="40"/>
        <v>0</v>
      </c>
      <c r="BT52" s="55"/>
      <c r="BU52" s="69">
        <f t="shared" si="52"/>
        <v>0</v>
      </c>
      <c r="BV52" s="132"/>
      <c r="BW52" s="55"/>
      <c r="BX52" s="55"/>
      <c r="BY52" s="55"/>
      <c r="BZ52" s="55"/>
      <c r="CA52" s="55"/>
      <c r="CB52" s="55"/>
      <c r="CC52" s="55"/>
      <c r="CD52" s="69">
        <f t="shared" si="53"/>
        <v>0</v>
      </c>
      <c r="CE52" s="132"/>
      <c r="CF52" s="55"/>
      <c r="CG52" s="55"/>
      <c r="CH52" s="55"/>
      <c r="CI52" s="55">
        <f t="shared" si="54"/>
        <v>0</v>
      </c>
      <c r="CJ52" s="55"/>
      <c r="CK52" s="55"/>
      <c r="CL52" s="55"/>
      <c r="CM52" s="69">
        <f t="shared" si="55"/>
        <v>0</v>
      </c>
      <c r="CN52" s="132"/>
      <c r="CO52" s="55"/>
      <c r="CP52" s="55"/>
      <c r="CQ52" s="55"/>
      <c r="CR52" s="55">
        <f t="shared" si="38"/>
        <v>0</v>
      </c>
      <c r="CS52" s="55"/>
      <c r="CT52" s="55"/>
      <c r="CU52" s="55"/>
      <c r="CV52" s="55">
        <f t="shared" si="56"/>
        <v>0</v>
      </c>
    </row>
    <row r="53" spans="1:100" s="46" customFormat="1" ht="13.5" hidden="1" thickBot="1" x14ac:dyDescent="0.25">
      <c r="A53" s="48" t="s">
        <v>81</v>
      </c>
      <c r="C53" s="55"/>
      <c r="D53" s="55"/>
      <c r="E53" s="55"/>
      <c r="F53" s="55"/>
      <c r="G53" s="56"/>
      <c r="H53" s="55">
        <f t="shared" si="45"/>
        <v>0</v>
      </c>
      <c r="I53" s="58">
        <v>5000</v>
      </c>
      <c r="J53" s="55">
        <f t="shared" si="46"/>
        <v>5000</v>
      </c>
      <c r="L53" s="55"/>
      <c r="M53" s="55"/>
      <c r="N53" s="55"/>
      <c r="O53" s="55"/>
      <c r="P53" s="55"/>
      <c r="Q53" s="55"/>
      <c r="R53" s="55"/>
      <c r="S53" s="55"/>
      <c r="T53" s="55">
        <f t="shared" si="6"/>
        <v>0</v>
      </c>
      <c r="U53" s="55"/>
      <c r="V53" s="55"/>
      <c r="W53" s="55"/>
      <c r="X53" s="55"/>
      <c r="Z53" s="55">
        <f t="shared" si="47"/>
        <v>0</v>
      </c>
      <c r="AB53" s="55"/>
      <c r="AD53" s="55">
        <f t="shared" si="48"/>
        <v>0</v>
      </c>
      <c r="AE53" s="55"/>
      <c r="AF53" s="55">
        <f t="shared" si="28"/>
        <v>0</v>
      </c>
      <c r="AH53" s="55">
        <f t="shared" si="29"/>
        <v>0</v>
      </c>
      <c r="AJ53" s="55">
        <f t="shared" si="30"/>
        <v>0</v>
      </c>
      <c r="AM53" s="55"/>
      <c r="AN53" s="55">
        <f t="shared" si="49"/>
        <v>0</v>
      </c>
      <c r="AP53" s="55">
        <f t="shared" si="50"/>
        <v>0</v>
      </c>
      <c r="AR53" s="55">
        <f t="shared" si="51"/>
        <v>0</v>
      </c>
      <c r="AS53" s="56"/>
      <c r="AT53" s="55">
        <f t="shared" si="31"/>
        <v>0</v>
      </c>
      <c r="AU53" s="55"/>
      <c r="AV53" s="55"/>
      <c r="AW53" s="55"/>
      <c r="AX53" s="55">
        <f t="shared" si="32"/>
        <v>0</v>
      </c>
      <c r="AY53" s="55"/>
      <c r="AZ53" s="55">
        <f t="shared" si="33"/>
        <v>0</v>
      </c>
      <c r="BA53" s="55"/>
      <c r="BB53" s="55">
        <f t="shared" si="34"/>
        <v>0</v>
      </c>
      <c r="BD53" s="55">
        <f t="shared" si="13"/>
        <v>0</v>
      </c>
      <c r="BE53" s="55"/>
      <c r="BF53" s="55">
        <f t="shared" si="35"/>
        <v>0</v>
      </c>
      <c r="BH53" s="55">
        <f t="shared" si="36"/>
        <v>0</v>
      </c>
      <c r="BJ53" s="55">
        <f t="shared" si="14"/>
        <v>0</v>
      </c>
      <c r="BK53" s="132"/>
      <c r="BL53" s="55"/>
      <c r="BM53" s="132"/>
      <c r="BN53" s="55"/>
      <c r="BO53" s="55"/>
      <c r="BP53" s="55"/>
      <c r="BQ53" s="55"/>
      <c r="BR53" s="55"/>
      <c r="BS53" s="55">
        <f t="shared" si="40"/>
        <v>0</v>
      </c>
      <c r="BT53" s="55"/>
      <c r="BU53" s="69">
        <f t="shared" si="52"/>
        <v>0</v>
      </c>
      <c r="BV53" s="132"/>
      <c r="BW53" s="55"/>
      <c r="BX53" s="55"/>
      <c r="BY53" s="55"/>
      <c r="BZ53" s="55"/>
      <c r="CA53" s="55"/>
      <c r="CB53" s="55"/>
      <c r="CC53" s="55"/>
      <c r="CD53" s="69">
        <f t="shared" si="53"/>
        <v>0</v>
      </c>
      <c r="CE53" s="132"/>
      <c r="CF53" s="55"/>
      <c r="CG53" s="55"/>
      <c r="CH53" s="55"/>
      <c r="CI53" s="55">
        <f t="shared" si="54"/>
        <v>0</v>
      </c>
      <c r="CJ53" s="55"/>
      <c r="CK53" s="55"/>
      <c r="CL53" s="55"/>
      <c r="CM53" s="69">
        <f t="shared" si="55"/>
        <v>0</v>
      </c>
      <c r="CN53" s="132"/>
      <c r="CO53" s="55"/>
      <c r="CP53" s="55"/>
      <c r="CQ53" s="55"/>
      <c r="CR53" s="55">
        <f t="shared" si="38"/>
        <v>0</v>
      </c>
      <c r="CS53" s="55"/>
      <c r="CT53" s="55"/>
      <c r="CU53" s="55"/>
      <c r="CV53" s="55">
        <f t="shared" si="56"/>
        <v>0</v>
      </c>
    </row>
    <row r="54" spans="1:100" s="46" customFormat="1" ht="13.5" hidden="1" thickBot="1" x14ac:dyDescent="0.25">
      <c r="A54" s="47" t="s">
        <v>82</v>
      </c>
      <c r="C54" s="55"/>
      <c r="D54" s="55"/>
      <c r="E54" s="55"/>
      <c r="F54" s="55"/>
      <c r="G54" s="56"/>
      <c r="H54" s="55">
        <f t="shared" si="45"/>
        <v>0</v>
      </c>
      <c r="I54" s="58">
        <v>75000</v>
      </c>
      <c r="J54" s="55">
        <f t="shared" si="46"/>
        <v>75000</v>
      </c>
      <c r="L54" s="55"/>
      <c r="M54" s="55"/>
      <c r="N54" s="55"/>
      <c r="O54" s="55"/>
      <c r="P54" s="55"/>
      <c r="Q54" s="55"/>
      <c r="R54" s="55"/>
      <c r="S54" s="55"/>
      <c r="T54" s="55">
        <f t="shared" si="6"/>
        <v>0</v>
      </c>
      <c r="U54" s="55"/>
      <c r="V54" s="55"/>
      <c r="W54" s="55"/>
      <c r="X54" s="55"/>
      <c r="Z54" s="55">
        <f t="shared" si="47"/>
        <v>0</v>
      </c>
      <c r="AB54" s="55"/>
      <c r="AD54" s="55">
        <f t="shared" si="48"/>
        <v>0</v>
      </c>
      <c r="AE54" s="55"/>
      <c r="AF54" s="55">
        <f t="shared" si="28"/>
        <v>0</v>
      </c>
      <c r="AH54" s="55">
        <f t="shared" si="29"/>
        <v>0</v>
      </c>
      <c r="AJ54" s="55">
        <f t="shared" si="30"/>
        <v>0</v>
      </c>
      <c r="AM54" s="55"/>
      <c r="AN54" s="55">
        <f t="shared" si="49"/>
        <v>0</v>
      </c>
      <c r="AP54" s="55">
        <f t="shared" si="50"/>
        <v>0</v>
      </c>
      <c r="AR54" s="55">
        <f t="shared" si="51"/>
        <v>0</v>
      </c>
      <c r="AS54" s="56"/>
      <c r="AT54" s="55">
        <f t="shared" si="31"/>
        <v>0</v>
      </c>
      <c r="AU54" s="55"/>
      <c r="AV54" s="55"/>
      <c r="AW54" s="55"/>
      <c r="AX54" s="55">
        <f t="shared" si="32"/>
        <v>0</v>
      </c>
      <c r="AY54" s="55"/>
      <c r="AZ54" s="55">
        <f t="shared" si="33"/>
        <v>0</v>
      </c>
      <c r="BA54" s="55"/>
      <c r="BB54" s="55">
        <f t="shared" si="34"/>
        <v>0</v>
      </c>
      <c r="BD54" s="55">
        <f t="shared" si="13"/>
        <v>0</v>
      </c>
      <c r="BE54" s="55"/>
      <c r="BF54" s="55">
        <f t="shared" si="35"/>
        <v>0</v>
      </c>
      <c r="BH54" s="55">
        <f t="shared" si="36"/>
        <v>0</v>
      </c>
      <c r="BJ54" s="55">
        <f t="shared" si="14"/>
        <v>0</v>
      </c>
      <c r="BK54" s="132"/>
      <c r="BL54" s="55"/>
      <c r="BM54" s="132"/>
      <c r="BN54" s="55"/>
      <c r="BO54" s="55"/>
      <c r="BP54" s="55"/>
      <c r="BQ54" s="55"/>
      <c r="BR54" s="55"/>
      <c r="BS54" s="55">
        <f t="shared" ref="BS54:BS85" si="57">BR54+BM54</f>
        <v>0</v>
      </c>
      <c r="BT54" s="55"/>
      <c r="BU54" s="69">
        <f t="shared" si="52"/>
        <v>0</v>
      </c>
      <c r="BV54" s="132"/>
      <c r="BW54" s="55"/>
      <c r="BX54" s="55"/>
      <c r="BY54" s="55"/>
      <c r="BZ54" s="55"/>
      <c r="CA54" s="55"/>
      <c r="CB54" s="55"/>
      <c r="CC54" s="55"/>
      <c r="CD54" s="69">
        <f t="shared" si="53"/>
        <v>0</v>
      </c>
      <c r="CE54" s="132"/>
      <c r="CF54" s="55"/>
      <c r="CG54" s="55"/>
      <c r="CH54" s="55"/>
      <c r="CI54" s="55">
        <f t="shared" si="54"/>
        <v>0</v>
      </c>
      <c r="CJ54" s="55"/>
      <c r="CK54" s="55"/>
      <c r="CL54" s="55"/>
      <c r="CM54" s="69">
        <f t="shared" si="55"/>
        <v>0</v>
      </c>
      <c r="CN54" s="132"/>
      <c r="CO54" s="55"/>
      <c r="CP54" s="55"/>
      <c r="CQ54" s="55"/>
      <c r="CR54" s="55">
        <f t="shared" si="38"/>
        <v>0</v>
      </c>
      <c r="CS54" s="55"/>
      <c r="CT54" s="55"/>
      <c r="CU54" s="55"/>
      <c r="CV54" s="55">
        <f t="shared" si="56"/>
        <v>0</v>
      </c>
    </row>
    <row r="55" spans="1:100" s="46" customFormat="1" ht="13.5" hidden="1" thickBot="1" x14ac:dyDescent="0.25">
      <c r="A55" s="49" t="s">
        <v>83</v>
      </c>
      <c r="C55" s="55"/>
      <c r="D55" s="55"/>
      <c r="E55" s="55"/>
      <c r="F55" s="55"/>
      <c r="G55" s="56">
        <v>100000</v>
      </c>
      <c r="H55" s="55">
        <f t="shared" si="45"/>
        <v>100000</v>
      </c>
      <c r="I55" s="55"/>
      <c r="J55" s="55">
        <f t="shared" si="46"/>
        <v>0</v>
      </c>
      <c r="L55" s="55"/>
      <c r="M55" s="55"/>
      <c r="N55" s="55"/>
      <c r="O55" s="55"/>
      <c r="P55" s="55"/>
      <c r="Q55" s="55"/>
      <c r="R55" s="55"/>
      <c r="S55" s="55">
        <v>100000</v>
      </c>
      <c r="T55" s="55">
        <f t="shared" si="6"/>
        <v>100000</v>
      </c>
      <c r="U55" s="55"/>
      <c r="V55" s="55"/>
      <c r="W55" s="55"/>
      <c r="X55" s="55"/>
      <c r="Z55" s="55">
        <f t="shared" si="47"/>
        <v>0</v>
      </c>
      <c r="AB55" s="55"/>
      <c r="AD55" s="55">
        <f t="shared" si="48"/>
        <v>0</v>
      </c>
      <c r="AE55" s="55"/>
      <c r="AF55" s="55">
        <f t="shared" si="28"/>
        <v>0</v>
      </c>
      <c r="AH55" s="55">
        <f t="shared" si="29"/>
        <v>0</v>
      </c>
      <c r="AJ55" s="55">
        <f t="shared" si="30"/>
        <v>0</v>
      </c>
      <c r="AM55" s="55"/>
      <c r="AN55" s="55">
        <f t="shared" si="49"/>
        <v>0</v>
      </c>
      <c r="AP55" s="55">
        <f t="shared" si="50"/>
        <v>0</v>
      </c>
      <c r="AR55" s="55">
        <f t="shared" si="51"/>
        <v>0</v>
      </c>
      <c r="AS55" s="56"/>
      <c r="AT55" s="55">
        <f t="shared" si="31"/>
        <v>0</v>
      </c>
      <c r="AU55" s="55"/>
      <c r="AV55" s="55"/>
      <c r="AW55" s="55"/>
      <c r="AX55" s="55">
        <f t="shared" si="32"/>
        <v>0</v>
      </c>
      <c r="AY55" s="55"/>
      <c r="AZ55" s="55">
        <f t="shared" si="33"/>
        <v>0</v>
      </c>
      <c r="BA55" s="55"/>
      <c r="BB55" s="55">
        <f t="shared" si="34"/>
        <v>0</v>
      </c>
      <c r="BD55" s="55">
        <f t="shared" si="13"/>
        <v>0</v>
      </c>
      <c r="BE55" s="55"/>
      <c r="BF55" s="55">
        <f t="shared" si="35"/>
        <v>0</v>
      </c>
      <c r="BH55" s="55">
        <f t="shared" si="36"/>
        <v>0</v>
      </c>
      <c r="BJ55" s="55">
        <f t="shared" si="14"/>
        <v>0</v>
      </c>
      <c r="BK55" s="132"/>
      <c r="BL55" s="55"/>
      <c r="BM55" s="132"/>
      <c r="BN55" s="55"/>
      <c r="BO55" s="55"/>
      <c r="BP55" s="55"/>
      <c r="BQ55" s="55"/>
      <c r="BR55" s="55"/>
      <c r="BS55" s="55">
        <f t="shared" si="57"/>
        <v>0</v>
      </c>
      <c r="BT55" s="55"/>
      <c r="BU55" s="69">
        <f t="shared" si="52"/>
        <v>0</v>
      </c>
      <c r="BV55" s="132"/>
      <c r="BW55" s="55"/>
      <c r="BX55" s="55"/>
      <c r="BY55" s="55"/>
      <c r="BZ55" s="55"/>
      <c r="CA55" s="55"/>
      <c r="CB55" s="55"/>
      <c r="CC55" s="55"/>
      <c r="CD55" s="69">
        <f t="shared" si="53"/>
        <v>0</v>
      </c>
      <c r="CE55" s="132"/>
      <c r="CF55" s="55"/>
      <c r="CG55" s="55"/>
      <c r="CH55" s="55"/>
      <c r="CI55" s="55">
        <f t="shared" si="54"/>
        <v>0</v>
      </c>
      <c r="CJ55" s="55"/>
      <c r="CK55" s="55"/>
      <c r="CL55" s="55"/>
      <c r="CM55" s="69">
        <f t="shared" si="55"/>
        <v>0</v>
      </c>
      <c r="CN55" s="132"/>
      <c r="CO55" s="55"/>
      <c r="CP55" s="55"/>
      <c r="CQ55" s="55"/>
      <c r="CR55" s="55">
        <f t="shared" si="38"/>
        <v>0</v>
      </c>
      <c r="CS55" s="55"/>
      <c r="CT55" s="55"/>
      <c r="CU55" s="55"/>
      <c r="CV55" s="55">
        <f t="shared" si="56"/>
        <v>0</v>
      </c>
    </row>
    <row r="56" spans="1:100" s="46" customFormat="1" ht="13.5" hidden="1" thickBot="1" x14ac:dyDescent="0.25">
      <c r="A56" s="47" t="s">
        <v>84</v>
      </c>
      <c r="C56" s="55"/>
      <c r="D56" s="55"/>
      <c r="E56" s="55"/>
      <c r="F56" s="55"/>
      <c r="G56" s="56"/>
      <c r="H56" s="55"/>
      <c r="I56" s="55"/>
      <c r="J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Z56" s="55">
        <f t="shared" si="47"/>
        <v>0</v>
      </c>
      <c r="AB56" s="55"/>
      <c r="AD56" s="55">
        <f t="shared" si="48"/>
        <v>0</v>
      </c>
      <c r="AE56" s="46">
        <v>50000</v>
      </c>
      <c r="AF56" s="55">
        <f t="shared" si="28"/>
        <v>50000</v>
      </c>
      <c r="AH56" s="55">
        <f t="shared" si="29"/>
        <v>0</v>
      </c>
      <c r="AJ56" s="55">
        <f t="shared" si="30"/>
        <v>0</v>
      </c>
      <c r="AM56" s="55"/>
      <c r="AN56" s="55">
        <f t="shared" si="49"/>
        <v>0</v>
      </c>
      <c r="AP56" s="55">
        <f t="shared" si="50"/>
        <v>0</v>
      </c>
      <c r="AR56" s="55">
        <f t="shared" si="51"/>
        <v>0</v>
      </c>
      <c r="AS56" s="56"/>
      <c r="AT56" s="55">
        <f t="shared" si="31"/>
        <v>0</v>
      </c>
      <c r="AU56" s="55"/>
      <c r="AV56" s="55"/>
      <c r="AW56" s="55"/>
      <c r="AX56" s="55">
        <f t="shared" si="32"/>
        <v>0</v>
      </c>
      <c r="AY56" s="55"/>
      <c r="AZ56" s="55">
        <f t="shared" si="33"/>
        <v>0</v>
      </c>
      <c r="BA56" s="55"/>
      <c r="BB56" s="55">
        <f t="shared" si="34"/>
        <v>0</v>
      </c>
      <c r="BD56" s="55">
        <f t="shared" si="13"/>
        <v>0</v>
      </c>
      <c r="BE56" s="55"/>
      <c r="BF56" s="55">
        <f t="shared" si="35"/>
        <v>0</v>
      </c>
      <c r="BH56" s="55">
        <f t="shared" si="36"/>
        <v>0</v>
      </c>
      <c r="BJ56" s="55">
        <f t="shared" si="14"/>
        <v>0</v>
      </c>
      <c r="BK56" s="132"/>
      <c r="BL56" s="55"/>
      <c r="BM56" s="132"/>
      <c r="BN56" s="55"/>
      <c r="BO56" s="55"/>
      <c r="BP56" s="55"/>
      <c r="BQ56" s="55"/>
      <c r="BR56" s="55"/>
      <c r="BS56" s="55">
        <f t="shared" si="57"/>
        <v>0</v>
      </c>
      <c r="BT56" s="55"/>
      <c r="BU56" s="69">
        <f t="shared" si="52"/>
        <v>0</v>
      </c>
      <c r="BV56" s="132"/>
      <c r="BW56" s="55"/>
      <c r="BX56" s="55"/>
      <c r="BY56" s="55"/>
      <c r="BZ56" s="55"/>
      <c r="CA56" s="55"/>
      <c r="CB56" s="55"/>
      <c r="CC56" s="55"/>
      <c r="CD56" s="69">
        <f t="shared" si="53"/>
        <v>0</v>
      </c>
      <c r="CE56" s="132"/>
      <c r="CF56" s="55"/>
      <c r="CG56" s="55"/>
      <c r="CH56" s="55"/>
      <c r="CI56" s="55">
        <f t="shared" si="54"/>
        <v>0</v>
      </c>
      <c r="CJ56" s="55"/>
      <c r="CK56" s="55"/>
      <c r="CL56" s="55"/>
      <c r="CM56" s="69">
        <f t="shared" si="55"/>
        <v>0</v>
      </c>
      <c r="CN56" s="132"/>
      <c r="CO56" s="55"/>
      <c r="CP56" s="55"/>
      <c r="CQ56" s="55"/>
      <c r="CR56" s="55">
        <f t="shared" si="38"/>
        <v>0</v>
      </c>
      <c r="CS56" s="55"/>
      <c r="CT56" s="55"/>
      <c r="CU56" s="55"/>
      <c r="CV56" s="55">
        <f t="shared" si="56"/>
        <v>0</v>
      </c>
    </row>
    <row r="57" spans="1:100" s="46" customFormat="1" ht="13.5" hidden="1" thickBot="1" x14ac:dyDescent="0.25">
      <c r="A57" s="47" t="s">
        <v>85</v>
      </c>
      <c r="C57" s="55"/>
      <c r="D57" s="55"/>
      <c r="E57" s="55"/>
      <c r="F57" s="55"/>
      <c r="G57" s="56"/>
      <c r="H57" s="55"/>
      <c r="I57" s="55"/>
      <c r="J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Z57" s="55">
        <f t="shared" si="47"/>
        <v>0</v>
      </c>
      <c r="AB57" s="55"/>
      <c r="AD57" s="55">
        <f t="shared" si="48"/>
        <v>0</v>
      </c>
      <c r="AE57" s="46">
        <v>25000</v>
      </c>
      <c r="AF57" s="55">
        <f t="shared" si="28"/>
        <v>25000</v>
      </c>
      <c r="AH57" s="55">
        <f t="shared" si="29"/>
        <v>0</v>
      </c>
      <c r="AJ57" s="55">
        <f t="shared" si="30"/>
        <v>0</v>
      </c>
      <c r="AM57" s="55"/>
      <c r="AN57" s="55">
        <f t="shared" si="49"/>
        <v>0</v>
      </c>
      <c r="AP57" s="55">
        <f t="shared" si="50"/>
        <v>0</v>
      </c>
      <c r="AR57" s="55">
        <f t="shared" si="51"/>
        <v>0</v>
      </c>
      <c r="AS57" s="56"/>
      <c r="AT57" s="55">
        <f t="shared" si="31"/>
        <v>0</v>
      </c>
      <c r="AU57" s="55"/>
      <c r="AV57" s="55"/>
      <c r="AW57" s="55"/>
      <c r="AX57" s="55">
        <f t="shared" si="32"/>
        <v>0</v>
      </c>
      <c r="AY57" s="55"/>
      <c r="AZ57" s="55">
        <f t="shared" si="33"/>
        <v>0</v>
      </c>
      <c r="BA57" s="55"/>
      <c r="BB57" s="55">
        <f t="shared" si="34"/>
        <v>0</v>
      </c>
      <c r="BD57" s="55">
        <f t="shared" si="13"/>
        <v>0</v>
      </c>
      <c r="BE57" s="55"/>
      <c r="BF57" s="55">
        <f t="shared" si="35"/>
        <v>0</v>
      </c>
      <c r="BH57" s="55">
        <f t="shared" si="36"/>
        <v>0</v>
      </c>
      <c r="BJ57" s="55">
        <f t="shared" si="14"/>
        <v>0</v>
      </c>
      <c r="BK57" s="132"/>
      <c r="BL57" s="55"/>
      <c r="BM57" s="132"/>
      <c r="BN57" s="55"/>
      <c r="BO57" s="55"/>
      <c r="BP57" s="55"/>
      <c r="BQ57" s="55"/>
      <c r="BR57" s="55"/>
      <c r="BS57" s="55">
        <f t="shared" si="57"/>
        <v>0</v>
      </c>
      <c r="BT57" s="55"/>
      <c r="BU57" s="69">
        <f t="shared" si="52"/>
        <v>0</v>
      </c>
      <c r="BV57" s="132"/>
      <c r="BW57" s="55"/>
      <c r="BX57" s="55"/>
      <c r="BY57" s="55"/>
      <c r="BZ57" s="55"/>
      <c r="CA57" s="55"/>
      <c r="CB57" s="55"/>
      <c r="CC57" s="55"/>
      <c r="CD57" s="69">
        <f t="shared" si="53"/>
        <v>0</v>
      </c>
      <c r="CE57" s="132"/>
      <c r="CF57" s="55"/>
      <c r="CG57" s="55"/>
      <c r="CH57" s="55"/>
      <c r="CI57" s="55">
        <f t="shared" si="54"/>
        <v>0</v>
      </c>
      <c r="CJ57" s="55"/>
      <c r="CK57" s="55"/>
      <c r="CL57" s="55"/>
      <c r="CM57" s="69">
        <f t="shared" si="55"/>
        <v>0</v>
      </c>
      <c r="CN57" s="132"/>
      <c r="CO57" s="55"/>
      <c r="CP57" s="55"/>
      <c r="CQ57" s="55"/>
      <c r="CR57" s="55">
        <f t="shared" si="38"/>
        <v>0</v>
      </c>
      <c r="CS57" s="55"/>
      <c r="CT57" s="55"/>
      <c r="CU57" s="55"/>
      <c r="CV57" s="55">
        <f t="shared" si="56"/>
        <v>0</v>
      </c>
    </row>
    <row r="58" spans="1:100" s="46" customFormat="1" ht="13.5" hidden="1" thickBot="1" x14ac:dyDescent="0.25">
      <c r="A58" s="47" t="s">
        <v>86</v>
      </c>
      <c r="C58" s="55"/>
      <c r="D58" s="55"/>
      <c r="E58" s="55"/>
      <c r="F58" s="55"/>
      <c r="G58" s="56"/>
      <c r="H58" s="55"/>
      <c r="I58" s="55"/>
      <c r="J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Z58" s="55">
        <f t="shared" si="47"/>
        <v>0</v>
      </c>
      <c r="AB58" s="55"/>
      <c r="AD58" s="55">
        <f t="shared" si="48"/>
        <v>0</v>
      </c>
      <c r="AE58" s="46">
        <v>50000</v>
      </c>
      <c r="AF58" s="55">
        <f t="shared" si="28"/>
        <v>50000</v>
      </c>
      <c r="AH58" s="55">
        <f t="shared" si="29"/>
        <v>0</v>
      </c>
      <c r="AJ58" s="55">
        <f t="shared" si="30"/>
        <v>0</v>
      </c>
      <c r="AM58" s="55"/>
      <c r="AN58" s="55">
        <f t="shared" si="49"/>
        <v>0</v>
      </c>
      <c r="AP58" s="55">
        <f t="shared" si="50"/>
        <v>0</v>
      </c>
      <c r="AR58" s="55">
        <f t="shared" si="51"/>
        <v>0</v>
      </c>
      <c r="AS58" s="56"/>
      <c r="AT58" s="55">
        <f t="shared" si="31"/>
        <v>0</v>
      </c>
      <c r="AU58" s="55"/>
      <c r="AV58" s="55"/>
      <c r="AW58" s="55"/>
      <c r="AX58" s="55">
        <f t="shared" si="32"/>
        <v>0</v>
      </c>
      <c r="AY58" s="55"/>
      <c r="AZ58" s="55">
        <f t="shared" si="33"/>
        <v>0</v>
      </c>
      <c r="BA58" s="55"/>
      <c r="BB58" s="55">
        <f t="shared" si="34"/>
        <v>0</v>
      </c>
      <c r="BD58" s="55">
        <f t="shared" si="13"/>
        <v>0</v>
      </c>
      <c r="BE58" s="55"/>
      <c r="BF58" s="55">
        <f t="shared" si="35"/>
        <v>0</v>
      </c>
      <c r="BH58" s="55">
        <f t="shared" si="36"/>
        <v>0</v>
      </c>
      <c r="BJ58" s="55">
        <f t="shared" si="14"/>
        <v>0</v>
      </c>
      <c r="BK58" s="132"/>
      <c r="BL58" s="55"/>
      <c r="BM58" s="132"/>
      <c r="BN58" s="55"/>
      <c r="BO58" s="55"/>
      <c r="BP58" s="55"/>
      <c r="BQ58" s="55"/>
      <c r="BR58" s="55"/>
      <c r="BS58" s="55">
        <f t="shared" si="57"/>
        <v>0</v>
      </c>
      <c r="BT58" s="55"/>
      <c r="BU58" s="69">
        <f t="shared" si="52"/>
        <v>0</v>
      </c>
      <c r="BV58" s="132"/>
      <c r="BW58" s="55"/>
      <c r="BX58" s="55"/>
      <c r="BY58" s="55"/>
      <c r="BZ58" s="55"/>
      <c r="CA58" s="55"/>
      <c r="CB58" s="55"/>
      <c r="CC58" s="55"/>
      <c r="CD58" s="69">
        <f t="shared" si="53"/>
        <v>0</v>
      </c>
      <c r="CE58" s="132"/>
      <c r="CF58" s="55"/>
      <c r="CG58" s="55"/>
      <c r="CH58" s="55"/>
      <c r="CI58" s="55">
        <f t="shared" si="54"/>
        <v>0</v>
      </c>
      <c r="CJ58" s="55"/>
      <c r="CK58" s="55"/>
      <c r="CL58" s="55"/>
      <c r="CM58" s="69">
        <f t="shared" si="55"/>
        <v>0</v>
      </c>
      <c r="CN58" s="132"/>
      <c r="CO58" s="55"/>
      <c r="CP58" s="55"/>
      <c r="CQ58" s="55"/>
      <c r="CR58" s="55">
        <f t="shared" si="38"/>
        <v>0</v>
      </c>
      <c r="CS58" s="55"/>
      <c r="CT58" s="55"/>
      <c r="CU58" s="55"/>
      <c r="CV58" s="55">
        <f t="shared" si="56"/>
        <v>0</v>
      </c>
    </row>
    <row r="59" spans="1:100" s="46" customFormat="1" ht="13.5" hidden="1" thickBot="1" x14ac:dyDescent="0.25">
      <c r="A59" s="47" t="s">
        <v>87</v>
      </c>
      <c r="G59" s="56"/>
      <c r="H59" s="55"/>
      <c r="M59" s="55"/>
      <c r="X59" s="55"/>
      <c r="Z59" s="55">
        <f t="shared" si="47"/>
        <v>0</v>
      </c>
      <c r="AD59" s="55">
        <f t="shared" si="48"/>
        <v>0</v>
      </c>
      <c r="AE59" s="46">
        <v>20000</v>
      </c>
      <c r="AF59" s="55">
        <f t="shared" si="28"/>
        <v>20000</v>
      </c>
      <c r="AH59" s="55">
        <f t="shared" si="29"/>
        <v>0</v>
      </c>
      <c r="AJ59" s="55">
        <f t="shared" si="30"/>
        <v>0</v>
      </c>
      <c r="AM59" s="55"/>
      <c r="AN59" s="55">
        <f t="shared" si="49"/>
        <v>0</v>
      </c>
      <c r="AO59" s="46">
        <v>20000</v>
      </c>
      <c r="AP59" s="55">
        <f t="shared" si="50"/>
        <v>20000</v>
      </c>
      <c r="AR59" s="55">
        <f t="shared" si="51"/>
        <v>0</v>
      </c>
      <c r="AS59" s="56"/>
      <c r="AT59" s="55">
        <f t="shared" si="31"/>
        <v>0</v>
      </c>
      <c r="AU59" s="55"/>
      <c r="AV59" s="55"/>
      <c r="AW59" s="55"/>
      <c r="AX59" s="55">
        <f t="shared" si="32"/>
        <v>0</v>
      </c>
      <c r="AY59" s="55"/>
      <c r="AZ59" s="55">
        <f t="shared" si="33"/>
        <v>0</v>
      </c>
      <c r="BA59" s="55"/>
      <c r="BB59" s="55">
        <f t="shared" si="34"/>
        <v>0</v>
      </c>
      <c r="BD59" s="55">
        <f t="shared" si="13"/>
        <v>0</v>
      </c>
      <c r="BE59" s="55"/>
      <c r="BF59" s="55">
        <f t="shared" si="35"/>
        <v>0</v>
      </c>
      <c r="BH59" s="55">
        <f t="shared" si="36"/>
        <v>0</v>
      </c>
      <c r="BJ59" s="55">
        <f t="shared" si="14"/>
        <v>0</v>
      </c>
      <c r="BK59" s="132"/>
      <c r="BL59" s="55"/>
      <c r="BM59" s="132"/>
      <c r="BN59" s="55"/>
      <c r="BO59" s="55"/>
      <c r="BP59" s="55"/>
      <c r="BQ59" s="55"/>
      <c r="BR59" s="55"/>
      <c r="BS59" s="55">
        <f t="shared" si="57"/>
        <v>0</v>
      </c>
      <c r="BT59" s="55"/>
      <c r="BU59" s="69">
        <f t="shared" si="52"/>
        <v>0</v>
      </c>
      <c r="BV59" s="132"/>
      <c r="BW59" s="55"/>
      <c r="BX59" s="55"/>
      <c r="BY59" s="55"/>
      <c r="BZ59" s="55"/>
      <c r="CA59" s="55"/>
      <c r="CB59" s="55"/>
      <c r="CC59" s="55"/>
      <c r="CD59" s="69">
        <f t="shared" si="53"/>
        <v>0</v>
      </c>
      <c r="CE59" s="132"/>
      <c r="CF59" s="55"/>
      <c r="CG59" s="55"/>
      <c r="CH59" s="55"/>
      <c r="CI59" s="55">
        <f t="shared" si="54"/>
        <v>0</v>
      </c>
      <c r="CJ59" s="55"/>
      <c r="CK59" s="55"/>
      <c r="CL59" s="55"/>
      <c r="CM59" s="69">
        <f t="shared" si="55"/>
        <v>0</v>
      </c>
      <c r="CN59" s="132"/>
      <c r="CO59" s="55"/>
      <c r="CP59" s="55"/>
      <c r="CQ59" s="55"/>
      <c r="CR59" s="55">
        <f t="shared" si="38"/>
        <v>0</v>
      </c>
      <c r="CS59" s="55"/>
      <c r="CT59" s="55"/>
      <c r="CU59" s="55"/>
      <c r="CV59" s="55">
        <f t="shared" si="56"/>
        <v>0</v>
      </c>
    </row>
    <row r="60" spans="1:100" s="46" customFormat="1" ht="13.5" hidden="1" thickBot="1" x14ac:dyDescent="0.25">
      <c r="A60" s="52" t="s">
        <v>88</v>
      </c>
      <c r="G60" s="56"/>
      <c r="H60" s="55"/>
      <c r="M60" s="55"/>
      <c r="X60" s="55"/>
      <c r="Z60" s="55">
        <f t="shared" si="47"/>
        <v>0</v>
      </c>
      <c r="AD60" s="55">
        <f t="shared" si="48"/>
        <v>0</v>
      </c>
      <c r="AF60" s="55">
        <f t="shared" si="28"/>
        <v>0</v>
      </c>
      <c r="AG60" s="46">
        <v>2000000</v>
      </c>
      <c r="AH60" s="55">
        <f t="shared" si="29"/>
        <v>2000000</v>
      </c>
      <c r="AJ60" s="55">
        <f t="shared" si="30"/>
        <v>0</v>
      </c>
      <c r="AL60" s="55"/>
      <c r="AM60" s="55"/>
      <c r="AN60" s="55">
        <f t="shared" si="49"/>
        <v>0</v>
      </c>
      <c r="AO60" s="55"/>
      <c r="AP60" s="55">
        <f t="shared" si="50"/>
        <v>0</v>
      </c>
      <c r="AQ60" s="55"/>
      <c r="AR60" s="55">
        <f t="shared" si="51"/>
        <v>0</v>
      </c>
      <c r="AS60" s="56"/>
      <c r="AT60" s="55">
        <f t="shared" si="31"/>
        <v>0</v>
      </c>
      <c r="AU60" s="55"/>
      <c r="AV60" s="55"/>
      <c r="AW60" s="55"/>
      <c r="AX60" s="55">
        <f t="shared" si="32"/>
        <v>0</v>
      </c>
      <c r="AY60" s="55"/>
      <c r="AZ60" s="55">
        <f t="shared" si="33"/>
        <v>0</v>
      </c>
      <c r="BA60" s="55"/>
      <c r="BB60" s="55">
        <f t="shared" si="34"/>
        <v>0</v>
      </c>
      <c r="BD60" s="55">
        <f t="shared" si="13"/>
        <v>0</v>
      </c>
      <c r="BE60" s="55"/>
      <c r="BF60" s="55">
        <f t="shared" si="35"/>
        <v>0</v>
      </c>
      <c r="BH60" s="55">
        <f t="shared" si="36"/>
        <v>0</v>
      </c>
      <c r="BJ60" s="55">
        <f t="shared" si="14"/>
        <v>0</v>
      </c>
      <c r="BK60" s="132"/>
      <c r="BL60" s="55"/>
      <c r="BM60" s="132"/>
      <c r="BN60" s="55"/>
      <c r="BO60" s="55"/>
      <c r="BP60" s="55"/>
      <c r="BQ60" s="55"/>
      <c r="BR60" s="55"/>
      <c r="BS60" s="55">
        <f t="shared" si="57"/>
        <v>0</v>
      </c>
      <c r="BT60" s="55"/>
      <c r="BU60" s="69">
        <f t="shared" si="52"/>
        <v>0</v>
      </c>
      <c r="BV60" s="132"/>
      <c r="BW60" s="55"/>
      <c r="BX60" s="55"/>
      <c r="BY60" s="55"/>
      <c r="BZ60" s="55"/>
      <c r="CA60" s="55"/>
      <c r="CB60" s="55"/>
      <c r="CC60" s="55"/>
      <c r="CD60" s="69">
        <f t="shared" si="53"/>
        <v>0</v>
      </c>
      <c r="CE60" s="132"/>
      <c r="CF60" s="55"/>
      <c r="CG60" s="55"/>
      <c r="CH60" s="55"/>
      <c r="CI60" s="55">
        <f t="shared" si="54"/>
        <v>0</v>
      </c>
      <c r="CJ60" s="55"/>
      <c r="CK60" s="55"/>
      <c r="CL60" s="55"/>
      <c r="CM60" s="69">
        <f t="shared" si="55"/>
        <v>0</v>
      </c>
      <c r="CN60" s="132"/>
      <c r="CO60" s="55"/>
      <c r="CP60" s="55"/>
      <c r="CQ60" s="55"/>
      <c r="CR60" s="55">
        <f t="shared" si="38"/>
        <v>0</v>
      </c>
      <c r="CS60" s="55"/>
      <c r="CT60" s="55"/>
      <c r="CU60" s="55"/>
      <c r="CV60" s="55">
        <f t="shared" si="56"/>
        <v>0</v>
      </c>
    </row>
    <row r="61" spans="1:100" s="46" customFormat="1" ht="13.5" hidden="1" thickBot="1" x14ac:dyDescent="0.25">
      <c r="A61" s="47" t="s">
        <v>89</v>
      </c>
      <c r="C61" s="53"/>
      <c r="D61" s="53"/>
      <c r="E61" s="53"/>
      <c r="F61" s="53"/>
      <c r="G61" s="54"/>
      <c r="H61" s="55"/>
      <c r="I61" s="53"/>
      <c r="J61" s="53"/>
      <c r="M61" s="55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5"/>
      <c r="Z61" s="55">
        <f t="shared" si="47"/>
        <v>0</v>
      </c>
      <c r="AB61" s="53"/>
      <c r="AC61" s="53"/>
      <c r="AD61" s="55">
        <f t="shared" si="48"/>
        <v>0</v>
      </c>
      <c r="AE61" s="53"/>
      <c r="AF61" s="55">
        <f t="shared" si="28"/>
        <v>0</v>
      </c>
      <c r="AG61" s="46">
        <v>200000</v>
      </c>
      <c r="AH61" s="55">
        <f t="shared" si="29"/>
        <v>200000</v>
      </c>
      <c r="AI61" s="53"/>
      <c r="AJ61" s="55">
        <f t="shared" si="30"/>
        <v>0</v>
      </c>
      <c r="AL61" s="53"/>
      <c r="AM61" s="53"/>
      <c r="AN61" s="55">
        <f t="shared" si="49"/>
        <v>0</v>
      </c>
      <c r="AO61" s="53"/>
      <c r="AP61" s="55">
        <f t="shared" si="50"/>
        <v>0</v>
      </c>
      <c r="AQ61" s="53"/>
      <c r="AR61" s="55">
        <f t="shared" si="51"/>
        <v>0</v>
      </c>
      <c r="AS61" s="54"/>
      <c r="AT61" s="55">
        <f t="shared" si="31"/>
        <v>0</v>
      </c>
      <c r="AU61" s="53"/>
      <c r="AV61" s="53"/>
      <c r="AW61" s="53"/>
      <c r="AX61" s="55">
        <f t="shared" si="32"/>
        <v>0</v>
      </c>
      <c r="AY61" s="55"/>
      <c r="AZ61" s="55">
        <f t="shared" si="33"/>
        <v>0</v>
      </c>
      <c r="BA61" s="55"/>
      <c r="BB61" s="55">
        <f t="shared" si="34"/>
        <v>0</v>
      </c>
      <c r="BD61" s="55">
        <f t="shared" si="13"/>
        <v>0</v>
      </c>
      <c r="BE61" s="55"/>
      <c r="BF61" s="55">
        <f t="shared" si="35"/>
        <v>0</v>
      </c>
      <c r="BH61" s="55">
        <f t="shared" si="36"/>
        <v>0</v>
      </c>
      <c r="BJ61" s="55">
        <f t="shared" si="14"/>
        <v>0</v>
      </c>
      <c r="BK61" s="132"/>
      <c r="BL61" s="55"/>
      <c r="BM61" s="132"/>
      <c r="BN61" s="55"/>
      <c r="BO61" s="55"/>
      <c r="BP61" s="55"/>
      <c r="BQ61" s="55"/>
      <c r="BR61" s="55"/>
      <c r="BS61" s="55">
        <f t="shared" si="57"/>
        <v>0</v>
      </c>
      <c r="BT61" s="55"/>
      <c r="BU61" s="69">
        <f t="shared" si="52"/>
        <v>0</v>
      </c>
      <c r="BV61" s="132"/>
      <c r="BW61" s="55"/>
      <c r="BX61" s="55"/>
      <c r="BY61" s="55"/>
      <c r="BZ61" s="55"/>
      <c r="CA61" s="55"/>
      <c r="CB61" s="55"/>
      <c r="CC61" s="55"/>
      <c r="CD61" s="69">
        <f t="shared" si="53"/>
        <v>0</v>
      </c>
      <c r="CE61" s="132"/>
      <c r="CF61" s="55"/>
      <c r="CG61" s="55"/>
      <c r="CH61" s="55"/>
      <c r="CI61" s="55">
        <f t="shared" si="54"/>
        <v>0</v>
      </c>
      <c r="CJ61" s="55"/>
      <c r="CK61" s="55"/>
      <c r="CL61" s="55"/>
      <c r="CM61" s="69">
        <f t="shared" si="55"/>
        <v>0</v>
      </c>
      <c r="CN61" s="132"/>
      <c r="CO61" s="55"/>
      <c r="CP61" s="55"/>
      <c r="CQ61" s="55"/>
      <c r="CR61" s="55">
        <f t="shared" si="38"/>
        <v>0</v>
      </c>
      <c r="CS61" s="55"/>
      <c r="CT61" s="55"/>
      <c r="CU61" s="55"/>
      <c r="CV61" s="55">
        <f t="shared" si="56"/>
        <v>0</v>
      </c>
    </row>
    <row r="62" spans="1:100" s="46" customFormat="1" ht="13.5" hidden="1" thickBot="1" x14ac:dyDescent="0.25">
      <c r="A62" s="47" t="s">
        <v>75</v>
      </c>
      <c r="C62" s="55"/>
      <c r="D62" s="55"/>
      <c r="E62" s="55"/>
      <c r="F62" s="55"/>
      <c r="G62" s="55"/>
      <c r="H62" s="55"/>
      <c r="I62" s="55"/>
      <c r="J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Z62" s="55">
        <f t="shared" si="47"/>
        <v>0</v>
      </c>
      <c r="AB62" s="55"/>
      <c r="AC62" s="55"/>
      <c r="AD62" s="55">
        <f t="shared" si="48"/>
        <v>0</v>
      </c>
      <c r="AE62" s="55"/>
      <c r="AF62" s="55">
        <f t="shared" si="28"/>
        <v>0</v>
      </c>
      <c r="AG62" s="46">
        <v>300000</v>
      </c>
      <c r="AH62" s="55">
        <f t="shared" si="29"/>
        <v>300000</v>
      </c>
      <c r="AI62" s="55"/>
      <c r="AJ62" s="55">
        <f t="shared" si="30"/>
        <v>0</v>
      </c>
      <c r="AL62" s="55"/>
      <c r="AM62" s="55"/>
      <c r="AN62" s="55">
        <f t="shared" si="49"/>
        <v>0</v>
      </c>
      <c r="AO62" s="55"/>
      <c r="AP62" s="55">
        <f t="shared" si="50"/>
        <v>0</v>
      </c>
      <c r="AQ62" s="55"/>
      <c r="AR62" s="55">
        <f t="shared" si="51"/>
        <v>0</v>
      </c>
      <c r="AS62" s="56"/>
      <c r="AT62" s="55">
        <f t="shared" si="31"/>
        <v>0</v>
      </c>
      <c r="AU62" s="55"/>
      <c r="AV62" s="55"/>
      <c r="AW62" s="55"/>
      <c r="AX62" s="55">
        <f t="shared" si="32"/>
        <v>0</v>
      </c>
      <c r="AY62" s="55"/>
      <c r="AZ62" s="55">
        <f t="shared" si="33"/>
        <v>0</v>
      </c>
      <c r="BA62" s="55"/>
      <c r="BB62" s="55">
        <f t="shared" si="34"/>
        <v>0</v>
      </c>
      <c r="BD62" s="55">
        <f t="shared" si="13"/>
        <v>0</v>
      </c>
      <c r="BE62" s="55"/>
      <c r="BF62" s="55">
        <f t="shared" si="35"/>
        <v>0</v>
      </c>
      <c r="BH62" s="55">
        <f t="shared" si="36"/>
        <v>0</v>
      </c>
      <c r="BJ62" s="55">
        <f t="shared" si="14"/>
        <v>0</v>
      </c>
      <c r="BK62" s="132"/>
      <c r="BL62" s="55"/>
      <c r="BM62" s="132"/>
      <c r="BN62" s="55"/>
      <c r="BO62" s="55"/>
      <c r="BP62" s="55"/>
      <c r="BQ62" s="55"/>
      <c r="BR62" s="55"/>
      <c r="BS62" s="55">
        <f t="shared" si="57"/>
        <v>0</v>
      </c>
      <c r="BT62" s="55"/>
      <c r="BU62" s="69">
        <f t="shared" si="52"/>
        <v>0</v>
      </c>
      <c r="BV62" s="132"/>
      <c r="BW62" s="55"/>
      <c r="BX62" s="55"/>
      <c r="BY62" s="55"/>
      <c r="BZ62" s="55"/>
      <c r="CA62" s="55"/>
      <c r="CB62" s="55"/>
      <c r="CC62" s="55"/>
      <c r="CD62" s="69">
        <f t="shared" si="53"/>
        <v>0</v>
      </c>
      <c r="CE62" s="132"/>
      <c r="CF62" s="55"/>
      <c r="CG62" s="55"/>
      <c r="CH62" s="55"/>
      <c r="CI62" s="55">
        <f t="shared" si="54"/>
        <v>0</v>
      </c>
      <c r="CJ62" s="55"/>
      <c r="CK62" s="55"/>
      <c r="CL62" s="55"/>
      <c r="CM62" s="69">
        <f t="shared" si="55"/>
        <v>0</v>
      </c>
      <c r="CN62" s="132"/>
      <c r="CO62" s="55"/>
      <c r="CP62" s="55"/>
      <c r="CQ62" s="55"/>
      <c r="CR62" s="55">
        <f t="shared" si="38"/>
        <v>0</v>
      </c>
      <c r="CS62" s="55"/>
      <c r="CT62" s="55"/>
      <c r="CU62" s="55"/>
      <c r="CV62" s="55">
        <f t="shared" si="56"/>
        <v>0</v>
      </c>
    </row>
    <row r="63" spans="1:100" s="46" customFormat="1" ht="13.5" hidden="1" thickBot="1" x14ac:dyDescent="0.25">
      <c r="A63" s="49" t="s">
        <v>90</v>
      </c>
      <c r="C63" s="55"/>
      <c r="D63" s="55"/>
      <c r="E63" s="55"/>
      <c r="F63" s="55"/>
      <c r="G63" s="55"/>
      <c r="H63" s="55"/>
      <c r="I63" s="55"/>
      <c r="J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Z63" s="55">
        <f t="shared" si="47"/>
        <v>0</v>
      </c>
      <c r="AB63" s="55"/>
      <c r="AC63" s="55"/>
      <c r="AD63" s="55">
        <f t="shared" si="48"/>
        <v>0</v>
      </c>
      <c r="AE63" s="55"/>
      <c r="AF63" s="55">
        <f t="shared" si="28"/>
        <v>0</v>
      </c>
      <c r="AG63" s="55"/>
      <c r="AH63" s="55"/>
      <c r="AI63" s="55">
        <v>500000</v>
      </c>
      <c r="AJ63" s="55">
        <f t="shared" si="30"/>
        <v>500000</v>
      </c>
      <c r="AL63" s="55"/>
      <c r="AM63" s="55"/>
      <c r="AN63" s="55">
        <f t="shared" si="49"/>
        <v>0</v>
      </c>
      <c r="AO63" s="55"/>
      <c r="AP63" s="55">
        <f t="shared" si="50"/>
        <v>0</v>
      </c>
      <c r="AQ63" s="55"/>
      <c r="AR63" s="55">
        <f t="shared" si="51"/>
        <v>0</v>
      </c>
      <c r="AS63" s="66">
        <v>500000</v>
      </c>
      <c r="AT63" s="55">
        <f t="shared" si="31"/>
        <v>500000</v>
      </c>
      <c r="AU63" s="55"/>
      <c r="AV63" s="55"/>
      <c r="AW63" s="55"/>
      <c r="AX63" s="55">
        <f t="shared" si="32"/>
        <v>0</v>
      </c>
      <c r="AY63" s="55"/>
      <c r="AZ63" s="55">
        <f t="shared" si="33"/>
        <v>0</v>
      </c>
      <c r="BA63" s="55"/>
      <c r="BB63" s="55">
        <f t="shared" si="34"/>
        <v>0</v>
      </c>
      <c r="BD63" s="55">
        <f t="shared" si="13"/>
        <v>0</v>
      </c>
      <c r="BE63" s="55"/>
      <c r="BF63" s="55">
        <f t="shared" si="35"/>
        <v>0</v>
      </c>
      <c r="BH63" s="55">
        <f t="shared" si="36"/>
        <v>0</v>
      </c>
      <c r="BJ63" s="55">
        <f t="shared" si="14"/>
        <v>0</v>
      </c>
      <c r="BK63" s="132"/>
      <c r="BL63" s="55"/>
      <c r="BM63" s="132"/>
      <c r="BN63" s="55"/>
      <c r="BO63" s="55"/>
      <c r="BP63" s="55"/>
      <c r="BQ63" s="55"/>
      <c r="BR63" s="55"/>
      <c r="BS63" s="55">
        <f t="shared" si="57"/>
        <v>0</v>
      </c>
      <c r="BT63" s="55"/>
      <c r="BU63" s="69">
        <f t="shared" si="52"/>
        <v>0</v>
      </c>
      <c r="BV63" s="132"/>
      <c r="BW63" s="55"/>
      <c r="BX63" s="55"/>
      <c r="BY63" s="55"/>
      <c r="BZ63" s="55"/>
      <c r="CA63" s="55"/>
      <c r="CB63" s="55"/>
      <c r="CC63" s="55"/>
      <c r="CD63" s="69">
        <f t="shared" si="53"/>
        <v>0</v>
      </c>
      <c r="CE63" s="132"/>
      <c r="CF63" s="55"/>
      <c r="CG63" s="55"/>
      <c r="CH63" s="55"/>
      <c r="CI63" s="55">
        <f t="shared" si="54"/>
        <v>0</v>
      </c>
      <c r="CJ63" s="55"/>
      <c r="CK63" s="55"/>
      <c r="CL63" s="55"/>
      <c r="CM63" s="69">
        <f t="shared" si="55"/>
        <v>0</v>
      </c>
      <c r="CN63" s="132"/>
      <c r="CO63" s="55"/>
      <c r="CP63" s="55"/>
      <c r="CQ63" s="55"/>
      <c r="CR63" s="55">
        <f t="shared" si="38"/>
        <v>0</v>
      </c>
      <c r="CS63" s="55"/>
      <c r="CT63" s="55"/>
      <c r="CU63" s="55"/>
      <c r="CV63" s="55">
        <f t="shared" si="56"/>
        <v>0</v>
      </c>
    </row>
    <row r="64" spans="1:100" s="46" customFormat="1" ht="13.5" hidden="1" thickBot="1" x14ac:dyDescent="0.25">
      <c r="A64" s="49" t="s">
        <v>91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Z64" s="55">
        <f t="shared" si="47"/>
        <v>0</v>
      </c>
      <c r="AB64" s="55"/>
      <c r="AC64" s="55"/>
      <c r="AD64" s="55">
        <f t="shared" si="48"/>
        <v>0</v>
      </c>
      <c r="AE64" s="55"/>
      <c r="AF64" s="55">
        <f t="shared" si="28"/>
        <v>0</v>
      </c>
      <c r="AG64" s="55"/>
      <c r="AH64" s="55"/>
      <c r="AI64" s="55">
        <v>50000</v>
      </c>
      <c r="AJ64" s="55">
        <f t="shared" si="30"/>
        <v>50000</v>
      </c>
      <c r="AL64" s="55"/>
      <c r="AM64" s="55"/>
      <c r="AN64" s="55">
        <f t="shared" si="49"/>
        <v>0</v>
      </c>
      <c r="AO64" s="55"/>
      <c r="AP64" s="55">
        <f t="shared" si="50"/>
        <v>0</v>
      </c>
      <c r="AQ64" s="55"/>
      <c r="AR64" s="55">
        <f t="shared" si="51"/>
        <v>0</v>
      </c>
      <c r="AS64" s="56"/>
      <c r="AT64" s="55">
        <f t="shared" si="31"/>
        <v>0</v>
      </c>
      <c r="AU64" s="55"/>
      <c r="AV64" s="55"/>
      <c r="AW64" s="55"/>
      <c r="AX64" s="55">
        <f t="shared" si="32"/>
        <v>0</v>
      </c>
      <c r="AY64" s="55"/>
      <c r="AZ64" s="55">
        <f t="shared" si="33"/>
        <v>0</v>
      </c>
      <c r="BA64" s="55"/>
      <c r="BB64" s="55">
        <f t="shared" si="34"/>
        <v>0</v>
      </c>
      <c r="BD64" s="55">
        <f t="shared" si="13"/>
        <v>0</v>
      </c>
      <c r="BE64" s="55"/>
      <c r="BF64" s="55">
        <f t="shared" si="35"/>
        <v>0</v>
      </c>
      <c r="BH64" s="55">
        <f t="shared" si="36"/>
        <v>0</v>
      </c>
      <c r="BJ64" s="55">
        <f t="shared" si="14"/>
        <v>0</v>
      </c>
      <c r="BK64" s="132"/>
      <c r="BL64" s="55"/>
      <c r="BM64" s="132"/>
      <c r="BN64" s="55"/>
      <c r="BO64" s="55"/>
      <c r="BP64" s="55"/>
      <c r="BQ64" s="55"/>
      <c r="BR64" s="55"/>
      <c r="BS64" s="55">
        <f t="shared" si="57"/>
        <v>0</v>
      </c>
      <c r="BT64" s="55"/>
      <c r="BU64" s="69">
        <f t="shared" si="52"/>
        <v>0</v>
      </c>
      <c r="BV64" s="132"/>
      <c r="BW64" s="55"/>
      <c r="BX64" s="55"/>
      <c r="BY64" s="55"/>
      <c r="BZ64" s="55"/>
      <c r="CA64" s="55"/>
      <c r="CB64" s="55"/>
      <c r="CC64" s="55"/>
      <c r="CD64" s="69">
        <f t="shared" si="53"/>
        <v>0</v>
      </c>
      <c r="CE64" s="132"/>
      <c r="CF64" s="55"/>
      <c r="CG64" s="55"/>
      <c r="CH64" s="55"/>
      <c r="CI64" s="55">
        <f t="shared" si="54"/>
        <v>0</v>
      </c>
      <c r="CJ64" s="55"/>
      <c r="CK64" s="55"/>
      <c r="CL64" s="55"/>
      <c r="CM64" s="69">
        <f t="shared" si="55"/>
        <v>0</v>
      </c>
      <c r="CN64" s="132"/>
      <c r="CO64" s="55"/>
      <c r="CP64" s="55"/>
      <c r="CQ64" s="55"/>
      <c r="CR64" s="55">
        <f t="shared" si="38"/>
        <v>0</v>
      </c>
      <c r="CS64" s="55"/>
      <c r="CT64" s="55"/>
      <c r="CU64" s="55"/>
      <c r="CV64" s="55">
        <f t="shared" si="56"/>
        <v>0</v>
      </c>
    </row>
    <row r="65" spans="1:100" s="46" customFormat="1" ht="13.5" hidden="1" thickBot="1" x14ac:dyDescent="0.25">
      <c r="A65" s="47" t="s">
        <v>92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AB65" s="55"/>
      <c r="AC65" s="55">
        <v>150000</v>
      </c>
      <c r="AD65" s="55">
        <f t="shared" si="48"/>
        <v>150000</v>
      </c>
      <c r="AE65" s="55"/>
      <c r="AF65" s="55"/>
      <c r="AG65" s="55"/>
      <c r="AH65" s="55"/>
      <c r="AI65" s="55"/>
      <c r="AJ65" s="55"/>
      <c r="AL65" s="55"/>
      <c r="AM65" s="46">
        <v>150000</v>
      </c>
      <c r="AN65" s="55">
        <f t="shared" si="49"/>
        <v>150000</v>
      </c>
      <c r="AO65" s="55"/>
      <c r="AP65" s="55">
        <f t="shared" si="50"/>
        <v>0</v>
      </c>
      <c r="AQ65" s="55"/>
      <c r="AR65" s="55">
        <f t="shared" si="51"/>
        <v>0</v>
      </c>
      <c r="AS65" s="56"/>
      <c r="AT65" s="55">
        <f t="shared" si="31"/>
        <v>0</v>
      </c>
      <c r="AU65" s="55"/>
      <c r="AV65" s="55"/>
      <c r="AW65" s="55"/>
      <c r="AX65" s="55">
        <f t="shared" si="32"/>
        <v>0</v>
      </c>
      <c r="AY65" s="55"/>
      <c r="AZ65" s="55">
        <f t="shared" si="33"/>
        <v>0</v>
      </c>
      <c r="BA65" s="55"/>
      <c r="BB65" s="55">
        <f t="shared" si="34"/>
        <v>0</v>
      </c>
      <c r="BD65" s="55">
        <f t="shared" si="13"/>
        <v>0</v>
      </c>
      <c r="BE65" s="55"/>
      <c r="BF65" s="55">
        <f t="shared" si="35"/>
        <v>0</v>
      </c>
      <c r="BH65" s="55">
        <f t="shared" si="36"/>
        <v>0</v>
      </c>
      <c r="BJ65" s="55">
        <f t="shared" si="14"/>
        <v>0</v>
      </c>
      <c r="BK65" s="132"/>
      <c r="BL65" s="55"/>
      <c r="BM65" s="132"/>
      <c r="BN65" s="55"/>
      <c r="BO65" s="55"/>
      <c r="BP65" s="55"/>
      <c r="BQ65" s="55"/>
      <c r="BR65" s="55"/>
      <c r="BS65" s="55">
        <f t="shared" si="57"/>
        <v>0</v>
      </c>
      <c r="BT65" s="55"/>
      <c r="BU65" s="69">
        <f t="shared" si="52"/>
        <v>0</v>
      </c>
      <c r="BV65" s="132"/>
      <c r="BW65" s="55"/>
      <c r="BX65" s="55"/>
      <c r="BY65" s="55"/>
      <c r="BZ65" s="55"/>
      <c r="CA65" s="55"/>
      <c r="CB65" s="55"/>
      <c r="CC65" s="55"/>
      <c r="CD65" s="69">
        <f t="shared" si="53"/>
        <v>0</v>
      </c>
      <c r="CE65" s="132"/>
      <c r="CF65" s="55"/>
      <c r="CG65" s="55"/>
      <c r="CH65" s="55"/>
      <c r="CI65" s="55">
        <f t="shared" si="54"/>
        <v>0</v>
      </c>
      <c r="CJ65" s="55"/>
      <c r="CK65" s="55"/>
      <c r="CL65" s="55"/>
      <c r="CM65" s="69">
        <f t="shared" si="55"/>
        <v>0</v>
      </c>
      <c r="CN65" s="132"/>
      <c r="CO65" s="55"/>
      <c r="CP65" s="55"/>
      <c r="CQ65" s="55"/>
      <c r="CR65" s="55">
        <f t="shared" si="38"/>
        <v>0</v>
      </c>
      <c r="CS65" s="55"/>
      <c r="CT65" s="55"/>
      <c r="CU65" s="55"/>
      <c r="CV65" s="55">
        <f t="shared" si="56"/>
        <v>0</v>
      </c>
    </row>
    <row r="66" spans="1:100" s="46" customFormat="1" ht="13.5" hidden="1" thickBot="1" x14ac:dyDescent="0.25">
      <c r="A66" s="82" t="s">
        <v>93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AB66" s="55"/>
      <c r="AC66" s="55"/>
      <c r="AD66" s="55"/>
      <c r="AE66" s="55"/>
      <c r="AF66" s="55"/>
      <c r="AG66" s="55"/>
      <c r="AH66" s="55"/>
      <c r="AI66" s="55"/>
      <c r="AJ66" s="55"/>
      <c r="AL66" s="55"/>
      <c r="AM66" s="55"/>
      <c r="AN66" s="55">
        <f t="shared" si="49"/>
        <v>0</v>
      </c>
      <c r="AO66" s="55"/>
      <c r="AP66" s="55">
        <f t="shared" si="50"/>
        <v>0</v>
      </c>
      <c r="AQ66" s="55"/>
      <c r="AR66" s="55">
        <f t="shared" si="51"/>
        <v>0</v>
      </c>
      <c r="AS66" s="66">
        <v>250000</v>
      </c>
      <c r="AT66" s="55">
        <f t="shared" si="31"/>
        <v>250000</v>
      </c>
      <c r="AU66" s="55"/>
      <c r="AV66" s="55"/>
      <c r="AW66" s="55"/>
      <c r="AX66" s="55">
        <f t="shared" si="32"/>
        <v>0</v>
      </c>
      <c r="AY66" s="55"/>
      <c r="AZ66" s="55">
        <f t="shared" si="33"/>
        <v>0</v>
      </c>
      <c r="BA66" s="55"/>
      <c r="BB66" s="55">
        <f t="shared" si="34"/>
        <v>0</v>
      </c>
      <c r="BD66" s="55">
        <f t="shared" si="13"/>
        <v>0</v>
      </c>
      <c r="BE66" s="55"/>
      <c r="BF66" s="55">
        <f t="shared" si="35"/>
        <v>0</v>
      </c>
      <c r="BG66" s="61">
        <v>350000</v>
      </c>
      <c r="BH66" s="55">
        <f t="shared" si="36"/>
        <v>350000</v>
      </c>
      <c r="BJ66" s="55">
        <f t="shared" si="14"/>
        <v>0</v>
      </c>
      <c r="BK66" s="132"/>
      <c r="BL66" s="55"/>
      <c r="BM66" s="132"/>
      <c r="BN66" s="55"/>
      <c r="BO66" s="55"/>
      <c r="BP66" s="55"/>
      <c r="BQ66" s="55"/>
      <c r="BR66" s="55"/>
      <c r="BS66" s="55">
        <f t="shared" si="57"/>
        <v>0</v>
      </c>
      <c r="BT66" s="55"/>
      <c r="BU66" s="69">
        <f t="shared" si="52"/>
        <v>0</v>
      </c>
      <c r="BV66" s="132"/>
      <c r="BW66" s="55"/>
      <c r="BX66" s="55"/>
      <c r="BY66" s="55"/>
      <c r="BZ66" s="55"/>
      <c r="CA66" s="55"/>
      <c r="CB66" s="55"/>
      <c r="CC66" s="55"/>
      <c r="CD66" s="69">
        <f t="shared" si="53"/>
        <v>0</v>
      </c>
      <c r="CE66" s="132"/>
      <c r="CF66" s="55"/>
      <c r="CG66" s="55"/>
      <c r="CH66" s="55"/>
      <c r="CI66" s="55">
        <f t="shared" si="54"/>
        <v>0</v>
      </c>
      <c r="CJ66" s="55"/>
      <c r="CK66" s="55"/>
      <c r="CL66" s="55"/>
      <c r="CM66" s="69">
        <f t="shared" si="55"/>
        <v>0</v>
      </c>
      <c r="CN66" s="132"/>
      <c r="CO66" s="55"/>
      <c r="CP66" s="55"/>
      <c r="CQ66" s="55"/>
      <c r="CR66" s="55">
        <f t="shared" si="38"/>
        <v>0</v>
      </c>
      <c r="CS66" s="55"/>
      <c r="CT66" s="55"/>
      <c r="CU66" s="55"/>
      <c r="CV66" s="55">
        <f t="shared" si="56"/>
        <v>0</v>
      </c>
    </row>
    <row r="67" spans="1:100" s="46" customFormat="1" ht="13.5" hidden="1" thickBot="1" x14ac:dyDescent="0.25">
      <c r="A67" s="48" t="s">
        <v>94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AB67" s="55"/>
      <c r="AC67" s="55"/>
      <c r="AD67" s="55"/>
      <c r="AE67" s="55"/>
      <c r="AF67" s="55"/>
      <c r="AG67" s="55"/>
      <c r="AH67" s="55"/>
      <c r="AI67" s="55"/>
      <c r="AJ67" s="55"/>
      <c r="AL67" s="55"/>
      <c r="AM67" s="55"/>
      <c r="AN67" s="55">
        <f t="shared" si="49"/>
        <v>0</v>
      </c>
      <c r="AO67" s="55"/>
      <c r="AP67" s="55">
        <f t="shared" si="50"/>
        <v>0</v>
      </c>
      <c r="AQ67" s="55"/>
      <c r="AR67" s="55">
        <f t="shared" si="51"/>
        <v>0</v>
      </c>
      <c r="AS67" s="66">
        <v>20000</v>
      </c>
      <c r="AT67" s="55">
        <f t="shared" si="31"/>
        <v>20000</v>
      </c>
      <c r="AU67" s="55"/>
      <c r="AV67" s="55"/>
      <c r="AW67" s="55"/>
      <c r="AX67" s="55">
        <f t="shared" si="32"/>
        <v>0</v>
      </c>
      <c r="AY67" s="55"/>
      <c r="AZ67" s="55">
        <f t="shared" si="33"/>
        <v>0</v>
      </c>
      <c r="BA67" s="55"/>
      <c r="BB67" s="55">
        <f t="shared" si="34"/>
        <v>0</v>
      </c>
      <c r="BD67" s="55">
        <f t="shared" si="13"/>
        <v>0</v>
      </c>
      <c r="BE67" s="55"/>
      <c r="BF67" s="55">
        <f t="shared" si="35"/>
        <v>0</v>
      </c>
      <c r="BG67" s="83">
        <v>20000</v>
      </c>
      <c r="BH67" s="55">
        <f t="shared" si="36"/>
        <v>20000</v>
      </c>
      <c r="BJ67" s="55">
        <f t="shared" si="14"/>
        <v>0</v>
      </c>
      <c r="BK67" s="132"/>
      <c r="BL67" s="55"/>
      <c r="BM67" s="132"/>
      <c r="BN67" s="55"/>
      <c r="BO67" s="55"/>
      <c r="BP67" s="55"/>
      <c r="BQ67" s="55"/>
      <c r="BR67" s="55"/>
      <c r="BS67" s="55">
        <f t="shared" si="57"/>
        <v>0</v>
      </c>
      <c r="BT67" s="55"/>
      <c r="BU67" s="69">
        <f t="shared" si="52"/>
        <v>0</v>
      </c>
      <c r="BV67" s="132"/>
      <c r="BW67" s="55"/>
      <c r="BX67" s="55"/>
      <c r="BY67" s="55"/>
      <c r="BZ67" s="55"/>
      <c r="CA67" s="55"/>
      <c r="CB67" s="55"/>
      <c r="CC67" s="55"/>
      <c r="CD67" s="69">
        <f t="shared" si="53"/>
        <v>0</v>
      </c>
      <c r="CE67" s="132"/>
      <c r="CF67" s="55"/>
      <c r="CG67" s="55"/>
      <c r="CH67" s="55"/>
      <c r="CI67" s="55">
        <f t="shared" si="54"/>
        <v>0</v>
      </c>
      <c r="CJ67" s="55"/>
      <c r="CK67" s="55"/>
      <c r="CL67" s="55"/>
      <c r="CM67" s="69">
        <f t="shared" si="55"/>
        <v>0</v>
      </c>
      <c r="CN67" s="132"/>
      <c r="CO67" s="55"/>
      <c r="CP67" s="55"/>
      <c r="CQ67" s="55"/>
      <c r="CR67" s="55">
        <f t="shared" si="38"/>
        <v>0</v>
      </c>
      <c r="CS67" s="55"/>
      <c r="CT67" s="55"/>
      <c r="CU67" s="55"/>
      <c r="CV67" s="55">
        <f t="shared" si="56"/>
        <v>0</v>
      </c>
    </row>
    <row r="68" spans="1:100" s="46" customFormat="1" ht="13.5" hidden="1" thickBot="1" x14ac:dyDescent="0.25">
      <c r="A68" s="49" t="s">
        <v>95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AB68" s="55"/>
      <c r="AC68" s="55"/>
      <c r="AD68" s="55"/>
      <c r="AE68" s="55"/>
      <c r="AF68" s="55"/>
      <c r="AG68" s="55"/>
      <c r="AH68" s="55"/>
      <c r="AI68" s="55"/>
      <c r="AJ68" s="55"/>
      <c r="AL68" s="55"/>
      <c r="AM68" s="55"/>
      <c r="AN68" s="55">
        <f t="shared" si="49"/>
        <v>0</v>
      </c>
      <c r="AO68" s="55"/>
      <c r="AP68" s="55">
        <f t="shared" si="50"/>
        <v>0</v>
      </c>
      <c r="AQ68" s="55"/>
      <c r="AR68" s="55">
        <f t="shared" si="51"/>
        <v>0</v>
      </c>
      <c r="AS68" s="56"/>
      <c r="AT68" s="55"/>
      <c r="AU68" s="55"/>
      <c r="AV68" s="55"/>
      <c r="AW68" s="55"/>
      <c r="AX68" s="55">
        <f t="shared" si="32"/>
        <v>0</v>
      </c>
      <c r="AY68" s="55"/>
      <c r="AZ68" s="55">
        <f t="shared" si="33"/>
        <v>0</v>
      </c>
      <c r="BA68" s="55"/>
      <c r="BB68" s="55">
        <f t="shared" si="34"/>
        <v>0</v>
      </c>
      <c r="BD68" s="55">
        <f t="shared" si="13"/>
        <v>0</v>
      </c>
      <c r="BE68" s="55"/>
      <c r="BF68" s="55">
        <f t="shared" si="35"/>
        <v>0</v>
      </c>
      <c r="BH68" s="55">
        <f t="shared" si="36"/>
        <v>0</v>
      </c>
      <c r="BJ68" s="55">
        <f t="shared" si="14"/>
        <v>0</v>
      </c>
      <c r="BK68" s="132"/>
      <c r="BL68" s="55"/>
      <c r="BM68" s="132"/>
      <c r="BN68" s="55"/>
      <c r="BO68" s="55"/>
      <c r="BP68" s="55"/>
      <c r="BQ68" s="55"/>
      <c r="BR68" s="55"/>
      <c r="BS68" s="55">
        <f t="shared" si="57"/>
        <v>0</v>
      </c>
      <c r="BT68" s="55"/>
      <c r="BU68" s="69">
        <f t="shared" si="52"/>
        <v>0</v>
      </c>
      <c r="BV68" s="132"/>
      <c r="BW68" s="55"/>
      <c r="BX68" s="55"/>
      <c r="BY68" s="55"/>
      <c r="BZ68" s="55"/>
      <c r="CA68" s="55"/>
      <c r="CB68" s="55"/>
      <c r="CC68" s="55"/>
      <c r="CD68" s="69">
        <f t="shared" si="53"/>
        <v>0</v>
      </c>
      <c r="CE68" s="132"/>
      <c r="CF68" s="55"/>
      <c r="CG68" s="55"/>
      <c r="CH68" s="55"/>
      <c r="CI68" s="55">
        <f t="shared" si="54"/>
        <v>0</v>
      </c>
      <c r="CJ68" s="55"/>
      <c r="CK68" s="55"/>
      <c r="CL68" s="55"/>
      <c r="CM68" s="69">
        <f t="shared" si="55"/>
        <v>0</v>
      </c>
      <c r="CN68" s="132"/>
      <c r="CO68" s="55"/>
      <c r="CP68" s="55"/>
      <c r="CQ68" s="55"/>
      <c r="CR68" s="55">
        <f t="shared" si="38"/>
        <v>0</v>
      </c>
      <c r="CS68" s="55"/>
      <c r="CT68" s="55"/>
      <c r="CU68" s="55"/>
      <c r="CV68" s="55">
        <f t="shared" si="56"/>
        <v>0</v>
      </c>
    </row>
    <row r="69" spans="1:100" s="46" customFormat="1" ht="13.5" hidden="1" thickBot="1" x14ac:dyDescent="0.25">
      <c r="A69" s="47" t="s">
        <v>96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AB69" s="55"/>
      <c r="AC69" s="55"/>
      <c r="AD69" s="55"/>
      <c r="AE69" s="55"/>
      <c r="AF69" s="55"/>
      <c r="AG69" s="55"/>
      <c r="AH69" s="55"/>
      <c r="AI69" s="55"/>
      <c r="AJ69" s="55"/>
      <c r="AL69" s="55"/>
      <c r="AM69" s="55"/>
      <c r="AN69" s="55">
        <f t="shared" si="49"/>
        <v>0</v>
      </c>
      <c r="AO69" s="55"/>
      <c r="AP69" s="55">
        <f t="shared" si="50"/>
        <v>0</v>
      </c>
      <c r="AQ69" s="55"/>
      <c r="AR69" s="55">
        <f t="shared" si="51"/>
        <v>0</v>
      </c>
      <c r="AS69" s="56"/>
      <c r="AT69" s="55"/>
      <c r="AU69" s="55"/>
      <c r="AV69" s="55"/>
      <c r="AW69" s="55"/>
      <c r="AX69" s="55">
        <f t="shared" si="32"/>
        <v>0</v>
      </c>
      <c r="AY69" s="55"/>
      <c r="AZ69" s="55">
        <f t="shared" si="33"/>
        <v>0</v>
      </c>
      <c r="BA69" s="55"/>
      <c r="BB69" s="55">
        <f t="shared" si="34"/>
        <v>0</v>
      </c>
      <c r="BD69" s="55">
        <f t="shared" si="13"/>
        <v>0</v>
      </c>
      <c r="BE69" s="55"/>
      <c r="BF69" s="55">
        <f t="shared" si="35"/>
        <v>0</v>
      </c>
      <c r="BH69" s="55">
        <f t="shared" si="36"/>
        <v>0</v>
      </c>
      <c r="BJ69" s="55">
        <f t="shared" si="14"/>
        <v>0</v>
      </c>
      <c r="BK69" s="132"/>
      <c r="BL69" s="55"/>
      <c r="BM69" s="132"/>
      <c r="BN69" s="55"/>
      <c r="BO69" s="55"/>
      <c r="BP69" s="55"/>
      <c r="BQ69" s="55"/>
      <c r="BR69" s="55"/>
      <c r="BS69" s="55">
        <f t="shared" si="57"/>
        <v>0</v>
      </c>
      <c r="BT69" s="55"/>
      <c r="BU69" s="69">
        <f t="shared" si="52"/>
        <v>0</v>
      </c>
      <c r="BV69" s="132"/>
      <c r="BW69" s="55"/>
      <c r="BX69" s="55"/>
      <c r="BY69" s="55"/>
      <c r="BZ69" s="55"/>
      <c r="CA69" s="55"/>
      <c r="CB69" s="55"/>
      <c r="CC69" s="55"/>
      <c r="CD69" s="69">
        <f t="shared" si="53"/>
        <v>0</v>
      </c>
      <c r="CE69" s="132"/>
      <c r="CF69" s="55"/>
      <c r="CG69" s="55"/>
      <c r="CH69" s="55"/>
      <c r="CI69" s="55">
        <f t="shared" si="54"/>
        <v>0</v>
      </c>
      <c r="CJ69" s="55"/>
      <c r="CK69" s="55"/>
      <c r="CL69" s="55"/>
      <c r="CM69" s="69">
        <f t="shared" si="55"/>
        <v>0</v>
      </c>
      <c r="CN69" s="132"/>
      <c r="CO69" s="55"/>
      <c r="CP69" s="55"/>
      <c r="CQ69" s="55"/>
      <c r="CR69" s="55">
        <f t="shared" si="38"/>
        <v>0</v>
      </c>
      <c r="CS69" s="55"/>
      <c r="CT69" s="55"/>
      <c r="CU69" s="55"/>
      <c r="CV69" s="55">
        <f t="shared" si="56"/>
        <v>0</v>
      </c>
    </row>
    <row r="70" spans="1:100" s="46" customFormat="1" ht="13.5" hidden="1" thickBot="1" x14ac:dyDescent="0.25">
      <c r="A70" s="47" t="s">
        <v>97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AB70" s="55"/>
      <c r="AC70" s="55"/>
      <c r="AD70" s="55"/>
      <c r="AE70" s="55"/>
      <c r="AF70" s="55"/>
      <c r="AG70" s="55"/>
      <c r="AH70" s="55"/>
      <c r="AI70" s="55"/>
      <c r="AJ70" s="55"/>
      <c r="AL70" s="55"/>
      <c r="AM70" s="55"/>
      <c r="AN70" s="55">
        <f t="shared" si="49"/>
        <v>0</v>
      </c>
      <c r="AO70" s="55">
        <v>536000</v>
      </c>
      <c r="AP70" s="55">
        <f t="shared" si="50"/>
        <v>536000</v>
      </c>
      <c r="AQ70" s="55"/>
      <c r="AR70" s="55">
        <f t="shared" si="51"/>
        <v>0</v>
      </c>
      <c r="AS70" s="56"/>
      <c r="AT70" s="55"/>
      <c r="AU70" s="55"/>
      <c r="AV70" s="55"/>
      <c r="AW70" s="55"/>
      <c r="AX70" s="55">
        <f t="shared" si="32"/>
        <v>0</v>
      </c>
      <c r="AY70" s="55"/>
      <c r="AZ70" s="55">
        <f t="shared" si="33"/>
        <v>0</v>
      </c>
      <c r="BA70" s="55"/>
      <c r="BB70" s="55">
        <f t="shared" si="34"/>
        <v>0</v>
      </c>
      <c r="BD70" s="55">
        <f t="shared" si="13"/>
        <v>0</v>
      </c>
      <c r="BE70" s="55"/>
      <c r="BF70" s="55">
        <f t="shared" si="35"/>
        <v>0</v>
      </c>
      <c r="BH70" s="55">
        <f t="shared" si="36"/>
        <v>0</v>
      </c>
      <c r="BJ70" s="55">
        <f t="shared" si="14"/>
        <v>0</v>
      </c>
      <c r="BK70" s="132"/>
      <c r="BL70" s="55"/>
      <c r="BM70" s="132"/>
      <c r="BN70" s="55"/>
      <c r="BO70" s="55"/>
      <c r="BP70" s="55"/>
      <c r="BQ70" s="55"/>
      <c r="BR70" s="55"/>
      <c r="BS70" s="55">
        <f t="shared" si="57"/>
        <v>0</v>
      </c>
      <c r="BT70" s="55"/>
      <c r="BU70" s="69">
        <f t="shared" si="52"/>
        <v>0</v>
      </c>
      <c r="BV70" s="132"/>
      <c r="BW70" s="55"/>
      <c r="BX70" s="55"/>
      <c r="BY70" s="55"/>
      <c r="BZ70" s="55"/>
      <c r="CA70" s="55"/>
      <c r="CB70" s="55"/>
      <c r="CC70" s="55"/>
      <c r="CD70" s="69">
        <f t="shared" si="53"/>
        <v>0</v>
      </c>
      <c r="CE70" s="132"/>
      <c r="CF70" s="55"/>
      <c r="CG70" s="55"/>
      <c r="CH70" s="55"/>
      <c r="CI70" s="55">
        <f t="shared" si="54"/>
        <v>0</v>
      </c>
      <c r="CJ70" s="55"/>
      <c r="CK70" s="55"/>
      <c r="CL70" s="55"/>
      <c r="CM70" s="69">
        <f t="shared" si="55"/>
        <v>0</v>
      </c>
      <c r="CN70" s="132"/>
      <c r="CO70" s="55"/>
      <c r="CP70" s="55"/>
      <c r="CQ70" s="55"/>
      <c r="CR70" s="55">
        <f t="shared" si="38"/>
        <v>0</v>
      </c>
      <c r="CS70" s="55"/>
      <c r="CT70" s="55"/>
      <c r="CU70" s="55"/>
      <c r="CV70" s="55">
        <f t="shared" si="56"/>
        <v>0</v>
      </c>
    </row>
    <row r="71" spans="1:100" s="46" customFormat="1" ht="13.5" hidden="1" thickBot="1" x14ac:dyDescent="0.25">
      <c r="A71" s="47" t="s">
        <v>98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AB71" s="55"/>
      <c r="AC71" s="55"/>
      <c r="AD71" s="55"/>
      <c r="AE71" s="55"/>
      <c r="AF71" s="55"/>
      <c r="AG71" s="55"/>
      <c r="AH71" s="55"/>
      <c r="AI71" s="55"/>
      <c r="AJ71" s="55"/>
      <c r="AL71" s="55"/>
      <c r="AM71" s="55"/>
      <c r="AN71" s="55">
        <f t="shared" si="49"/>
        <v>0</v>
      </c>
      <c r="AO71" s="55"/>
      <c r="AP71" s="55"/>
      <c r="AQ71" s="55">
        <v>1000000</v>
      </c>
      <c r="AR71" s="55">
        <f t="shared" si="51"/>
        <v>1000000</v>
      </c>
      <c r="AS71" s="56"/>
      <c r="AT71" s="55"/>
      <c r="AU71" s="55"/>
      <c r="AV71" s="55"/>
      <c r="AW71" s="55"/>
      <c r="AX71" s="55">
        <f t="shared" si="32"/>
        <v>0</v>
      </c>
      <c r="AY71" s="55"/>
      <c r="AZ71" s="55">
        <f t="shared" si="33"/>
        <v>0</v>
      </c>
      <c r="BA71" s="55"/>
      <c r="BB71" s="55">
        <f t="shared" si="34"/>
        <v>0</v>
      </c>
      <c r="BD71" s="55">
        <f t="shared" si="13"/>
        <v>0</v>
      </c>
      <c r="BE71" s="55">
        <v>1000000</v>
      </c>
      <c r="BF71" s="55">
        <f t="shared" si="35"/>
        <v>1000000</v>
      </c>
      <c r="BH71" s="55">
        <f t="shared" si="36"/>
        <v>0</v>
      </c>
      <c r="BJ71" s="55">
        <f t="shared" si="14"/>
        <v>0</v>
      </c>
      <c r="BK71" s="132"/>
      <c r="BL71" s="55"/>
      <c r="BM71" s="132"/>
      <c r="BN71" s="55"/>
      <c r="BO71" s="55"/>
      <c r="BP71" s="55"/>
      <c r="BQ71" s="55"/>
      <c r="BR71" s="55"/>
      <c r="BS71" s="55">
        <f t="shared" si="57"/>
        <v>0</v>
      </c>
      <c r="BT71" s="55"/>
      <c r="BU71" s="69">
        <f t="shared" si="52"/>
        <v>0</v>
      </c>
      <c r="BV71" s="132"/>
      <c r="BW71" s="55"/>
      <c r="BX71" s="55"/>
      <c r="BY71" s="55"/>
      <c r="BZ71" s="55"/>
      <c r="CA71" s="55"/>
      <c r="CB71" s="55"/>
      <c r="CC71" s="55"/>
      <c r="CD71" s="69">
        <f t="shared" si="53"/>
        <v>0</v>
      </c>
      <c r="CE71" s="132"/>
      <c r="CF71" s="55"/>
      <c r="CG71" s="55"/>
      <c r="CH71" s="55"/>
      <c r="CI71" s="55">
        <f t="shared" si="54"/>
        <v>0</v>
      </c>
      <c r="CJ71" s="55"/>
      <c r="CK71" s="55"/>
      <c r="CL71" s="55"/>
      <c r="CM71" s="69">
        <f t="shared" si="55"/>
        <v>0</v>
      </c>
      <c r="CN71" s="132"/>
      <c r="CO71" s="55"/>
      <c r="CP71" s="55"/>
      <c r="CQ71" s="55"/>
      <c r="CR71" s="55">
        <f t="shared" si="38"/>
        <v>0</v>
      </c>
      <c r="CS71" s="55"/>
      <c r="CT71" s="55"/>
      <c r="CU71" s="55"/>
      <c r="CV71" s="55">
        <f t="shared" si="56"/>
        <v>0</v>
      </c>
    </row>
    <row r="72" spans="1:100" s="46" customFormat="1" ht="13.5" hidden="1" thickBot="1" x14ac:dyDescent="0.25">
      <c r="A72" s="47" t="s">
        <v>99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AB72" s="55"/>
      <c r="AC72" s="55"/>
      <c r="AD72" s="55"/>
      <c r="AE72" s="55"/>
      <c r="AF72" s="55"/>
      <c r="AG72" s="55"/>
      <c r="AH72" s="55"/>
      <c r="AI72" s="55"/>
      <c r="AJ72" s="55"/>
      <c r="AL72" s="55"/>
      <c r="AM72" s="55"/>
      <c r="AN72" s="55">
        <f t="shared" si="49"/>
        <v>0</v>
      </c>
      <c r="AO72" s="55"/>
      <c r="AP72" s="55"/>
      <c r="AQ72" s="55">
        <v>1000000</v>
      </c>
      <c r="AR72" s="55">
        <f t="shared" si="51"/>
        <v>1000000</v>
      </c>
      <c r="AS72" s="56"/>
      <c r="AT72" s="55"/>
      <c r="AU72" s="55"/>
      <c r="AV72" s="55"/>
      <c r="AW72" s="55"/>
      <c r="AX72" s="55">
        <f t="shared" si="32"/>
        <v>0</v>
      </c>
      <c r="AY72" s="55"/>
      <c r="AZ72" s="55">
        <f t="shared" si="33"/>
        <v>0</v>
      </c>
      <c r="BA72" s="55"/>
      <c r="BB72" s="55">
        <f t="shared" si="34"/>
        <v>0</v>
      </c>
      <c r="BD72" s="55">
        <f t="shared" si="13"/>
        <v>0</v>
      </c>
      <c r="BE72" s="55">
        <v>800000</v>
      </c>
      <c r="BF72" s="55">
        <f t="shared" si="35"/>
        <v>800000</v>
      </c>
      <c r="BH72" s="55">
        <f t="shared" si="36"/>
        <v>0</v>
      </c>
      <c r="BJ72" s="55">
        <f t="shared" si="14"/>
        <v>0</v>
      </c>
      <c r="BK72" s="132"/>
      <c r="BL72" s="55"/>
      <c r="BM72" s="132"/>
      <c r="BN72" s="55"/>
      <c r="BO72" s="55"/>
      <c r="BP72" s="55"/>
      <c r="BQ72" s="55"/>
      <c r="BR72" s="55"/>
      <c r="BS72" s="55">
        <f t="shared" si="57"/>
        <v>0</v>
      </c>
      <c r="BT72" s="55"/>
      <c r="BU72" s="69">
        <f t="shared" si="52"/>
        <v>0</v>
      </c>
      <c r="BV72" s="132"/>
      <c r="BW72" s="55"/>
      <c r="BX72" s="55"/>
      <c r="BY72" s="55"/>
      <c r="BZ72" s="55"/>
      <c r="CA72" s="55"/>
      <c r="CB72" s="55"/>
      <c r="CC72" s="55"/>
      <c r="CD72" s="69">
        <f t="shared" si="53"/>
        <v>0</v>
      </c>
      <c r="CE72" s="132"/>
      <c r="CF72" s="55"/>
      <c r="CG72" s="55"/>
      <c r="CH72" s="55"/>
      <c r="CI72" s="55">
        <f t="shared" si="54"/>
        <v>0</v>
      </c>
      <c r="CJ72" s="55"/>
      <c r="CK72" s="55"/>
      <c r="CL72" s="55"/>
      <c r="CM72" s="69">
        <f t="shared" si="55"/>
        <v>0</v>
      </c>
      <c r="CN72" s="132"/>
      <c r="CO72" s="55"/>
      <c r="CP72" s="55"/>
      <c r="CQ72" s="55"/>
      <c r="CR72" s="55">
        <f t="shared" si="38"/>
        <v>0</v>
      </c>
      <c r="CS72" s="55"/>
      <c r="CT72" s="55"/>
      <c r="CU72" s="55"/>
      <c r="CV72" s="55">
        <f t="shared" si="56"/>
        <v>0</v>
      </c>
    </row>
    <row r="73" spans="1:100" s="46" customFormat="1" ht="13.5" hidden="1" thickBot="1" x14ac:dyDescent="0.25">
      <c r="A73" s="47" t="s">
        <v>100</v>
      </c>
      <c r="B73" s="55" t="s">
        <v>101</v>
      </c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AB73" s="55"/>
      <c r="AC73" s="55"/>
      <c r="AD73" s="55"/>
      <c r="AE73" s="55"/>
      <c r="AF73" s="55"/>
      <c r="AG73" s="55"/>
      <c r="AH73" s="55"/>
      <c r="AI73" s="55"/>
      <c r="AJ73" s="55"/>
      <c r="AL73" s="55"/>
      <c r="AM73" s="46">
        <v>250000</v>
      </c>
      <c r="AN73" s="55">
        <f t="shared" si="49"/>
        <v>250000</v>
      </c>
      <c r="AO73" s="55"/>
      <c r="AP73" s="55"/>
      <c r="AQ73" s="55"/>
      <c r="AR73" s="55"/>
      <c r="AS73" s="56"/>
      <c r="AT73" s="55"/>
      <c r="AU73" s="55"/>
      <c r="AV73" s="55"/>
      <c r="AW73" s="46">
        <v>500000</v>
      </c>
      <c r="AX73" s="55">
        <f t="shared" si="32"/>
        <v>500000</v>
      </c>
      <c r="AY73" s="55"/>
      <c r="AZ73" s="55">
        <f t="shared" si="33"/>
        <v>0</v>
      </c>
      <c r="BA73" s="55"/>
      <c r="BB73" s="55">
        <f t="shared" si="34"/>
        <v>0</v>
      </c>
      <c r="BD73" s="55">
        <f t="shared" si="13"/>
        <v>0</v>
      </c>
      <c r="BE73" s="55"/>
      <c r="BH73" s="55">
        <f t="shared" si="36"/>
        <v>0</v>
      </c>
      <c r="BJ73" s="55">
        <f t="shared" si="14"/>
        <v>0</v>
      </c>
      <c r="BK73" s="132"/>
      <c r="BL73" s="55"/>
      <c r="BM73" s="132"/>
      <c r="BN73" s="55"/>
      <c r="BO73" s="55"/>
      <c r="BP73" s="55"/>
      <c r="BQ73" s="55"/>
      <c r="BR73" s="55"/>
      <c r="BS73" s="55">
        <f t="shared" si="57"/>
        <v>0</v>
      </c>
      <c r="BT73" s="55"/>
      <c r="BU73" s="69">
        <f t="shared" si="52"/>
        <v>0</v>
      </c>
      <c r="BV73" s="132"/>
      <c r="BW73" s="55"/>
      <c r="BX73" s="55"/>
      <c r="BY73" s="55"/>
      <c r="BZ73" s="55"/>
      <c r="CA73" s="55"/>
      <c r="CB73" s="55"/>
      <c r="CC73" s="55"/>
      <c r="CD73" s="69">
        <f t="shared" si="53"/>
        <v>0</v>
      </c>
      <c r="CE73" s="132"/>
      <c r="CF73" s="55"/>
      <c r="CG73" s="55"/>
      <c r="CH73" s="55"/>
      <c r="CI73" s="55">
        <f t="shared" si="54"/>
        <v>0</v>
      </c>
      <c r="CJ73" s="55"/>
      <c r="CK73" s="55"/>
      <c r="CL73" s="55"/>
      <c r="CM73" s="69">
        <f t="shared" si="55"/>
        <v>0</v>
      </c>
      <c r="CN73" s="132"/>
      <c r="CO73" s="55"/>
      <c r="CP73" s="55"/>
      <c r="CQ73" s="55"/>
      <c r="CR73" s="55">
        <f t="shared" si="38"/>
        <v>0</v>
      </c>
      <c r="CS73" s="55"/>
      <c r="CT73" s="55"/>
      <c r="CU73" s="55"/>
      <c r="CV73" s="55">
        <f t="shared" si="56"/>
        <v>0</v>
      </c>
    </row>
    <row r="74" spans="1:100" s="46" customFormat="1" ht="13.5" hidden="1" thickBot="1" x14ac:dyDescent="0.25">
      <c r="A74" s="47" t="s">
        <v>102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AB74" s="55"/>
      <c r="AC74" s="55"/>
      <c r="AD74" s="55"/>
      <c r="AE74" s="55"/>
      <c r="AF74" s="55"/>
      <c r="AG74" s="55"/>
      <c r="AH74" s="55"/>
      <c r="AI74" s="55"/>
      <c r="AJ74" s="55"/>
      <c r="AL74" s="55"/>
      <c r="AM74" s="46">
        <v>1000000</v>
      </c>
      <c r="AN74" s="55">
        <f t="shared" si="49"/>
        <v>1000000</v>
      </c>
      <c r="AO74" s="55"/>
      <c r="AP74" s="55"/>
      <c r="AQ74" s="55"/>
      <c r="AR74" s="55"/>
      <c r="AS74" s="56"/>
      <c r="AT74" s="55"/>
      <c r="AU74" s="55"/>
      <c r="AV74" s="55"/>
      <c r="AX74" s="55">
        <f t="shared" si="32"/>
        <v>0</v>
      </c>
      <c r="AY74" s="55"/>
      <c r="AZ74" s="55">
        <f t="shared" si="33"/>
        <v>0</v>
      </c>
      <c r="BA74" s="55"/>
      <c r="BB74" s="55">
        <f t="shared" si="34"/>
        <v>0</v>
      </c>
      <c r="BD74" s="55">
        <f t="shared" si="13"/>
        <v>0</v>
      </c>
      <c r="BE74" s="55"/>
      <c r="BH74" s="55">
        <f t="shared" si="36"/>
        <v>0</v>
      </c>
      <c r="BJ74" s="55">
        <f t="shared" si="14"/>
        <v>0</v>
      </c>
      <c r="BK74" s="132"/>
      <c r="BL74" s="55"/>
      <c r="BM74" s="132"/>
      <c r="BN74" s="55"/>
      <c r="BO74" s="55"/>
      <c r="BP74" s="55"/>
      <c r="BQ74" s="55"/>
      <c r="BR74" s="55"/>
      <c r="BS74" s="55">
        <f t="shared" si="57"/>
        <v>0</v>
      </c>
      <c r="BT74" s="55"/>
      <c r="BU74" s="69">
        <f t="shared" si="52"/>
        <v>0</v>
      </c>
      <c r="BV74" s="132"/>
      <c r="BW74" s="55"/>
      <c r="BX74" s="55"/>
      <c r="BY74" s="55"/>
      <c r="BZ74" s="55"/>
      <c r="CA74" s="55"/>
      <c r="CB74" s="55"/>
      <c r="CC74" s="55"/>
      <c r="CD74" s="69">
        <f t="shared" si="53"/>
        <v>0</v>
      </c>
      <c r="CE74" s="132"/>
      <c r="CF74" s="55"/>
      <c r="CG74" s="55"/>
      <c r="CH74" s="55"/>
      <c r="CI74" s="55">
        <f t="shared" si="54"/>
        <v>0</v>
      </c>
      <c r="CJ74" s="55"/>
      <c r="CK74" s="55"/>
      <c r="CL74" s="55"/>
      <c r="CM74" s="69">
        <f t="shared" si="55"/>
        <v>0</v>
      </c>
      <c r="CN74" s="132"/>
      <c r="CO74" s="55"/>
      <c r="CP74" s="55"/>
      <c r="CQ74" s="55"/>
      <c r="CR74" s="55">
        <f t="shared" si="38"/>
        <v>0</v>
      </c>
      <c r="CS74" s="55"/>
      <c r="CT74" s="55"/>
      <c r="CU74" s="55"/>
      <c r="CV74" s="55">
        <f t="shared" si="56"/>
        <v>0</v>
      </c>
    </row>
    <row r="75" spans="1:100" s="46" customFormat="1" ht="13.5" hidden="1" thickBot="1" x14ac:dyDescent="0.25">
      <c r="A75" s="48" t="s">
        <v>103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AB75" s="55"/>
      <c r="AC75" s="55"/>
      <c r="AD75" s="55"/>
      <c r="AE75" s="55"/>
      <c r="AF75" s="55"/>
      <c r="AG75" s="55"/>
      <c r="AH75" s="55"/>
      <c r="AI75" s="55"/>
      <c r="AJ75" s="55"/>
      <c r="AL75" s="55"/>
      <c r="AN75" s="55"/>
      <c r="AO75" s="55"/>
      <c r="AP75" s="55"/>
      <c r="AQ75" s="55"/>
      <c r="AR75" s="55"/>
      <c r="AS75" s="56"/>
      <c r="AT75" s="55"/>
      <c r="AU75" s="55"/>
      <c r="AV75" s="55"/>
      <c r="AW75" s="46">
        <v>2000000</v>
      </c>
      <c r="AX75" s="55">
        <f t="shared" si="32"/>
        <v>2000000</v>
      </c>
      <c r="AY75" s="55"/>
      <c r="AZ75" s="55">
        <f t="shared" si="33"/>
        <v>0</v>
      </c>
      <c r="BA75" s="55"/>
      <c r="BB75" s="55">
        <f t="shared" si="34"/>
        <v>0</v>
      </c>
      <c r="BD75" s="55">
        <f t="shared" si="13"/>
        <v>0</v>
      </c>
      <c r="BE75" s="55"/>
      <c r="BH75" s="55">
        <f t="shared" si="36"/>
        <v>0</v>
      </c>
      <c r="BJ75" s="55">
        <f t="shared" si="14"/>
        <v>0</v>
      </c>
      <c r="BK75" s="132"/>
      <c r="BL75" s="55"/>
      <c r="BM75" s="132"/>
      <c r="BN75" s="55"/>
      <c r="BO75" s="55"/>
      <c r="BP75" s="55"/>
      <c r="BQ75" s="55"/>
      <c r="BR75" s="55"/>
      <c r="BS75" s="55">
        <f t="shared" si="57"/>
        <v>0</v>
      </c>
      <c r="BT75" s="55"/>
      <c r="BU75" s="69">
        <f t="shared" si="52"/>
        <v>0</v>
      </c>
      <c r="BV75" s="132"/>
      <c r="BW75" s="55"/>
      <c r="BX75" s="55"/>
      <c r="BY75" s="55"/>
      <c r="BZ75" s="55"/>
      <c r="CA75" s="55"/>
      <c r="CB75" s="55"/>
      <c r="CC75" s="55"/>
      <c r="CD75" s="69">
        <f t="shared" si="53"/>
        <v>0</v>
      </c>
      <c r="CE75" s="132"/>
      <c r="CF75" s="55"/>
      <c r="CG75" s="55"/>
      <c r="CH75" s="55"/>
      <c r="CI75" s="55">
        <f t="shared" si="54"/>
        <v>0</v>
      </c>
      <c r="CJ75" s="55"/>
      <c r="CK75" s="55"/>
      <c r="CL75" s="55"/>
      <c r="CM75" s="69">
        <f t="shared" si="55"/>
        <v>0</v>
      </c>
      <c r="CN75" s="132"/>
      <c r="CO75" s="55"/>
      <c r="CP75" s="55"/>
      <c r="CQ75" s="55"/>
      <c r="CR75" s="55">
        <f t="shared" si="38"/>
        <v>0</v>
      </c>
      <c r="CS75" s="55"/>
      <c r="CT75" s="55"/>
      <c r="CU75" s="55"/>
      <c r="CV75" s="55">
        <f t="shared" si="56"/>
        <v>0</v>
      </c>
    </row>
    <row r="76" spans="1:100" s="46" customFormat="1" ht="13.5" hidden="1" thickBot="1" x14ac:dyDescent="0.25">
      <c r="A76" s="48" t="s">
        <v>104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AG76" s="55"/>
      <c r="AH76" s="55"/>
      <c r="AI76" s="55"/>
      <c r="AJ76" s="55"/>
      <c r="AL76" s="55"/>
      <c r="AM76" s="55"/>
      <c r="AN76" s="55"/>
      <c r="AO76" s="55"/>
      <c r="AP76" s="55"/>
      <c r="AQ76" s="55"/>
      <c r="AR76" s="55"/>
      <c r="AS76" s="56"/>
      <c r="AT76" s="55"/>
      <c r="AU76" s="55"/>
      <c r="AV76" s="55"/>
      <c r="AW76" s="55"/>
      <c r="AX76" s="55"/>
      <c r="AY76" s="46">
        <v>15000</v>
      </c>
      <c r="AZ76" s="55">
        <f t="shared" si="33"/>
        <v>15000</v>
      </c>
      <c r="BA76" s="55"/>
      <c r="BB76" s="55">
        <f t="shared" si="34"/>
        <v>0</v>
      </c>
      <c r="BD76" s="55">
        <f t="shared" ref="BD76:BD79" si="58">AV76+BC76</f>
        <v>0</v>
      </c>
      <c r="BE76" s="55"/>
      <c r="BH76" s="55">
        <f t="shared" si="36"/>
        <v>0</v>
      </c>
      <c r="BJ76" s="55">
        <f t="shared" ref="BJ76:BJ80" si="59">AV76+BI76</f>
        <v>0</v>
      </c>
      <c r="BK76" s="132"/>
      <c r="BL76" s="55"/>
      <c r="BM76" s="132"/>
      <c r="BN76" s="55"/>
      <c r="BO76" s="55"/>
      <c r="BP76" s="55"/>
      <c r="BQ76" s="55"/>
      <c r="BR76" s="55"/>
      <c r="BS76" s="55">
        <f t="shared" si="57"/>
        <v>0</v>
      </c>
      <c r="BT76" s="55"/>
      <c r="BU76" s="69">
        <f t="shared" si="52"/>
        <v>0</v>
      </c>
      <c r="BV76" s="132"/>
      <c r="BW76" s="55"/>
      <c r="BX76" s="55"/>
      <c r="BY76" s="55"/>
      <c r="BZ76" s="55"/>
      <c r="CA76" s="55"/>
      <c r="CB76" s="55"/>
      <c r="CC76" s="55"/>
      <c r="CD76" s="69">
        <f t="shared" si="53"/>
        <v>0</v>
      </c>
      <c r="CE76" s="132"/>
      <c r="CF76" s="55"/>
      <c r="CG76" s="55"/>
      <c r="CH76" s="55"/>
      <c r="CI76" s="55">
        <f t="shared" si="54"/>
        <v>0</v>
      </c>
      <c r="CJ76" s="55"/>
      <c r="CK76" s="55"/>
      <c r="CL76" s="55"/>
      <c r="CM76" s="69">
        <f t="shared" si="55"/>
        <v>0</v>
      </c>
      <c r="CN76" s="132"/>
      <c r="CO76" s="55"/>
      <c r="CP76" s="55"/>
      <c r="CQ76" s="55"/>
      <c r="CR76" s="55">
        <f t="shared" si="38"/>
        <v>0</v>
      </c>
      <c r="CS76" s="55"/>
      <c r="CT76" s="55"/>
      <c r="CU76" s="55"/>
      <c r="CV76" s="55">
        <f t="shared" si="56"/>
        <v>0</v>
      </c>
    </row>
    <row r="77" spans="1:100" s="46" customFormat="1" ht="13.5" hidden="1" thickBot="1" x14ac:dyDescent="0.25">
      <c r="A77" s="47" t="s">
        <v>105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AG77" s="55"/>
      <c r="AH77" s="55"/>
      <c r="AI77" s="55"/>
      <c r="AJ77" s="55"/>
      <c r="AL77" s="55"/>
      <c r="AM77" s="55"/>
      <c r="AN77" s="55"/>
      <c r="AO77" s="55"/>
      <c r="AP77" s="55"/>
      <c r="AQ77" s="55"/>
      <c r="AR77" s="55"/>
      <c r="AS77" s="56"/>
      <c r="AT77" s="55"/>
      <c r="AU77" s="55"/>
      <c r="AV77" s="55"/>
      <c r="AW77" s="55"/>
      <c r="AX77" s="55"/>
      <c r="AY77" s="55"/>
      <c r="AZ77" s="55"/>
      <c r="BA77" s="46">
        <v>20000</v>
      </c>
      <c r="BB77" s="55">
        <f t="shared" si="34"/>
        <v>20000</v>
      </c>
      <c r="BD77" s="55">
        <f t="shared" si="58"/>
        <v>0</v>
      </c>
      <c r="BE77" s="55"/>
      <c r="BH77" s="55">
        <f t="shared" si="36"/>
        <v>0</v>
      </c>
      <c r="BJ77" s="55">
        <f t="shared" si="59"/>
        <v>0</v>
      </c>
      <c r="BK77" s="132"/>
      <c r="BL77" s="55"/>
      <c r="BM77" s="132"/>
      <c r="BN77" s="55"/>
      <c r="BO77" s="55"/>
      <c r="BP77" s="55"/>
      <c r="BQ77" s="55"/>
      <c r="BR77" s="55"/>
      <c r="BS77" s="55">
        <f t="shared" si="57"/>
        <v>0</v>
      </c>
      <c r="BT77" s="55"/>
      <c r="BU77" s="69">
        <f t="shared" ref="BU77:BU108" si="60">BT77+BM77</f>
        <v>0</v>
      </c>
      <c r="BV77" s="132"/>
      <c r="BW77" s="55"/>
      <c r="BX77" s="55"/>
      <c r="BY77" s="55"/>
      <c r="BZ77" s="55"/>
      <c r="CA77" s="55"/>
      <c r="CB77" s="55"/>
      <c r="CC77" s="55"/>
      <c r="CD77" s="69">
        <f t="shared" ref="CD77:CD108" si="61">CC77+BV77</f>
        <v>0</v>
      </c>
      <c r="CE77" s="132"/>
      <c r="CF77" s="55"/>
      <c r="CG77" s="55"/>
      <c r="CH77" s="55"/>
      <c r="CI77" s="55">
        <f t="shared" ref="CI77:CI108" si="62">CE77+CH77</f>
        <v>0</v>
      </c>
      <c r="CJ77" s="55"/>
      <c r="CK77" s="55"/>
      <c r="CL77" s="55"/>
      <c r="CM77" s="69">
        <f t="shared" ref="CM77:CM108" si="63">CL77+CE77</f>
        <v>0</v>
      </c>
      <c r="CN77" s="132"/>
      <c r="CO77" s="55"/>
      <c r="CP77" s="55"/>
      <c r="CQ77" s="55"/>
      <c r="CR77" s="55">
        <f t="shared" si="38"/>
        <v>0</v>
      </c>
      <c r="CS77" s="55"/>
      <c r="CT77" s="55"/>
      <c r="CU77" s="55"/>
      <c r="CV77" s="55">
        <f t="shared" ref="CV77:CV99" si="64">CU77+CN77</f>
        <v>0</v>
      </c>
    </row>
    <row r="78" spans="1:100" s="46" customFormat="1" ht="13.5" hidden="1" thickBot="1" x14ac:dyDescent="0.25">
      <c r="A78" s="48" t="s">
        <v>106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AG78" s="55"/>
      <c r="AH78" s="55"/>
      <c r="AI78" s="55"/>
      <c r="AJ78" s="55"/>
      <c r="AL78" s="55"/>
      <c r="AM78" s="55"/>
      <c r="AN78" s="55"/>
      <c r="AO78" s="55"/>
      <c r="AP78" s="55"/>
      <c r="AQ78" s="55"/>
      <c r="AR78" s="55"/>
      <c r="AS78" s="56"/>
      <c r="AT78" s="55"/>
      <c r="AU78" s="55"/>
      <c r="AV78" s="55"/>
      <c r="AW78" s="55"/>
      <c r="AX78" s="55"/>
      <c r="AY78" s="55"/>
      <c r="AZ78" s="55"/>
      <c r="BB78" s="55"/>
      <c r="BD78" s="55">
        <f t="shared" si="58"/>
        <v>0</v>
      </c>
      <c r="BE78" s="55"/>
      <c r="BG78" s="83">
        <v>10000</v>
      </c>
      <c r="BH78" s="55">
        <f t="shared" si="36"/>
        <v>10000</v>
      </c>
      <c r="BJ78" s="55">
        <f t="shared" si="59"/>
        <v>0</v>
      </c>
      <c r="BK78" s="132"/>
      <c r="BL78" s="55"/>
      <c r="BM78" s="132"/>
      <c r="BN78" s="55"/>
      <c r="BO78" s="55"/>
      <c r="BP78" s="55"/>
      <c r="BQ78" s="55"/>
      <c r="BR78" s="55"/>
      <c r="BS78" s="55">
        <f t="shared" si="57"/>
        <v>0</v>
      </c>
      <c r="BT78" s="55"/>
      <c r="BU78" s="69">
        <f t="shared" si="60"/>
        <v>0</v>
      </c>
      <c r="BV78" s="132"/>
      <c r="BW78" s="55"/>
      <c r="BX78" s="55"/>
      <c r="BY78" s="55"/>
      <c r="BZ78" s="55"/>
      <c r="CA78" s="55"/>
      <c r="CB78" s="55"/>
      <c r="CC78" s="55"/>
      <c r="CD78" s="69">
        <f t="shared" si="61"/>
        <v>0</v>
      </c>
      <c r="CE78" s="132"/>
      <c r="CF78" s="55"/>
      <c r="CG78" s="55"/>
      <c r="CH78" s="55"/>
      <c r="CI78" s="55">
        <f t="shared" si="62"/>
        <v>0</v>
      </c>
      <c r="CJ78" s="55"/>
      <c r="CK78" s="55"/>
      <c r="CL78" s="55"/>
      <c r="CM78" s="69">
        <f t="shared" si="63"/>
        <v>0</v>
      </c>
      <c r="CN78" s="132"/>
      <c r="CO78" s="55"/>
      <c r="CP78" s="55"/>
      <c r="CQ78" s="55"/>
      <c r="CR78" s="55">
        <f t="shared" ref="CR78:CR87" si="65">CQ78+CN78</f>
        <v>0</v>
      </c>
      <c r="CS78" s="55"/>
      <c r="CT78" s="55"/>
      <c r="CU78" s="55"/>
      <c r="CV78" s="55">
        <f t="shared" si="64"/>
        <v>0</v>
      </c>
    </row>
    <row r="79" spans="1:100" s="46" customFormat="1" ht="13.5" hidden="1" thickBot="1" x14ac:dyDescent="0.25">
      <c r="A79" s="84" t="s">
        <v>107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AG79" s="55"/>
      <c r="AH79" s="55"/>
      <c r="AI79" s="55"/>
      <c r="AJ79" s="55"/>
      <c r="AL79" s="55"/>
      <c r="AM79" s="55"/>
      <c r="AN79" s="55"/>
      <c r="AO79" s="55"/>
      <c r="AP79" s="55"/>
      <c r="AQ79" s="55"/>
      <c r="AR79" s="55"/>
      <c r="AS79" s="56"/>
      <c r="AT79" s="55"/>
      <c r="AU79" s="55"/>
      <c r="AV79" s="55"/>
      <c r="AW79" s="55"/>
      <c r="AX79" s="55"/>
      <c r="AY79" s="55"/>
      <c r="AZ79" s="55"/>
      <c r="BB79" s="55"/>
      <c r="BC79" s="55">
        <v>1000000</v>
      </c>
      <c r="BD79" s="55">
        <f t="shared" si="58"/>
        <v>1000000</v>
      </c>
      <c r="BE79" s="55"/>
      <c r="BJ79" s="55">
        <f t="shared" si="59"/>
        <v>0</v>
      </c>
      <c r="BK79" s="132"/>
      <c r="BL79" s="55"/>
      <c r="BM79" s="132"/>
      <c r="BN79" s="55"/>
      <c r="BO79" s="55"/>
      <c r="BP79" s="55"/>
      <c r="BQ79" s="55"/>
      <c r="BR79" s="55"/>
      <c r="BS79" s="55">
        <f t="shared" si="57"/>
        <v>0</v>
      </c>
      <c r="BT79" s="55"/>
      <c r="BU79" s="69">
        <f t="shared" si="60"/>
        <v>0</v>
      </c>
      <c r="BV79" s="132"/>
      <c r="BW79" s="55"/>
      <c r="BX79" s="55"/>
      <c r="BY79" s="55"/>
      <c r="BZ79" s="55"/>
      <c r="CA79" s="55"/>
      <c r="CB79" s="55"/>
      <c r="CC79" s="55"/>
      <c r="CD79" s="69">
        <f t="shared" si="61"/>
        <v>0</v>
      </c>
      <c r="CE79" s="132"/>
      <c r="CF79" s="55"/>
      <c r="CG79" s="55"/>
      <c r="CH79" s="55"/>
      <c r="CI79" s="55">
        <f t="shared" si="62"/>
        <v>0</v>
      </c>
      <c r="CJ79" s="55"/>
      <c r="CK79" s="55"/>
      <c r="CL79" s="55"/>
      <c r="CM79" s="69">
        <f t="shared" si="63"/>
        <v>0</v>
      </c>
      <c r="CN79" s="132"/>
      <c r="CO79" s="55"/>
      <c r="CP79" s="55"/>
      <c r="CQ79" s="55"/>
      <c r="CR79" s="55">
        <f t="shared" si="65"/>
        <v>0</v>
      </c>
      <c r="CS79" s="55"/>
      <c r="CT79" s="55"/>
      <c r="CU79" s="55"/>
      <c r="CV79" s="55">
        <f t="shared" si="64"/>
        <v>0</v>
      </c>
    </row>
    <row r="80" spans="1:100" s="46" customFormat="1" ht="13.5" hidden="1" thickBot="1" x14ac:dyDescent="0.25">
      <c r="A80" s="84" t="s">
        <v>108</v>
      </c>
      <c r="B80" s="53" t="s">
        <v>109</v>
      </c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AG80" s="55"/>
      <c r="AH80" s="55"/>
      <c r="AI80" s="55"/>
      <c r="AJ80" s="55"/>
      <c r="AL80" s="55"/>
      <c r="AM80" s="55"/>
      <c r="AN80" s="55"/>
      <c r="AO80" s="55"/>
      <c r="AP80" s="55"/>
      <c r="AQ80" s="55"/>
      <c r="AR80" s="55"/>
      <c r="AS80" s="56"/>
      <c r="AT80" s="55"/>
      <c r="AU80" s="55"/>
      <c r="AV80" s="55"/>
      <c r="AW80" s="55"/>
      <c r="AX80" s="55"/>
      <c r="AY80" s="55"/>
      <c r="AZ80" s="55"/>
      <c r="BA80" s="55"/>
      <c r="BB80" s="55"/>
      <c r="BE80" s="55"/>
      <c r="BI80" s="46">
        <v>500000</v>
      </c>
      <c r="BJ80" s="55">
        <f t="shared" si="59"/>
        <v>500000</v>
      </c>
      <c r="BK80" s="132"/>
      <c r="BL80" s="55"/>
      <c r="BM80" s="132"/>
      <c r="BN80" s="55"/>
      <c r="BO80" s="55"/>
      <c r="BP80" s="55"/>
      <c r="BQ80" s="55"/>
      <c r="BR80" s="55"/>
      <c r="BS80" s="55">
        <f t="shared" si="57"/>
        <v>0</v>
      </c>
      <c r="BT80" s="55"/>
      <c r="BU80" s="69">
        <f t="shared" si="60"/>
        <v>0</v>
      </c>
      <c r="BV80" s="132"/>
      <c r="BW80" s="55"/>
      <c r="BX80" s="55"/>
      <c r="BY80" s="55"/>
      <c r="BZ80" s="55"/>
      <c r="CA80" s="55"/>
      <c r="CB80" s="55"/>
      <c r="CC80" s="55"/>
      <c r="CD80" s="69">
        <f t="shared" si="61"/>
        <v>0</v>
      </c>
      <c r="CE80" s="132"/>
      <c r="CF80" s="55"/>
      <c r="CG80" s="55"/>
      <c r="CH80" s="55"/>
      <c r="CI80" s="55">
        <f t="shared" si="62"/>
        <v>0</v>
      </c>
      <c r="CJ80" s="55"/>
      <c r="CK80" s="55"/>
      <c r="CL80" s="55"/>
      <c r="CM80" s="69">
        <f t="shared" si="63"/>
        <v>0</v>
      </c>
      <c r="CN80" s="132"/>
      <c r="CO80" s="55"/>
      <c r="CP80" s="55"/>
      <c r="CQ80" s="55"/>
      <c r="CR80" s="55">
        <f t="shared" si="65"/>
        <v>0</v>
      </c>
      <c r="CS80" s="55"/>
      <c r="CT80" s="55"/>
      <c r="CU80" s="55"/>
      <c r="CV80" s="55">
        <f t="shared" si="64"/>
        <v>0</v>
      </c>
    </row>
    <row r="81" spans="1:100" s="46" customFormat="1" ht="16.149999999999999" customHeight="1" thickBot="1" x14ac:dyDescent="0.25">
      <c r="A81" s="85" t="s">
        <v>110</v>
      </c>
      <c r="C81" s="51">
        <v>2018</v>
      </c>
      <c r="I81" s="51">
        <v>2019</v>
      </c>
      <c r="O81" s="55"/>
      <c r="P81" s="51">
        <v>2020</v>
      </c>
      <c r="R81" s="55"/>
      <c r="S81" s="55"/>
      <c r="U81" s="51">
        <v>2021</v>
      </c>
      <c r="V81" s="53"/>
      <c r="W81" s="53"/>
      <c r="X81" s="53"/>
      <c r="Y81" s="53"/>
      <c r="Z81" s="51">
        <v>2022</v>
      </c>
      <c r="AA81" s="55"/>
      <c r="AB81" s="55"/>
      <c r="AC81" s="55"/>
      <c r="AD81" s="55"/>
      <c r="AE81" s="55"/>
      <c r="AF81" s="55"/>
      <c r="AL81" s="55"/>
      <c r="AM81" s="55"/>
      <c r="AN81" s="55"/>
      <c r="AO81" s="55"/>
      <c r="AP81" s="55"/>
      <c r="AQ81" s="55"/>
      <c r="AR81" s="55"/>
      <c r="AS81" s="56"/>
      <c r="AT81" s="55"/>
      <c r="AU81" s="55"/>
      <c r="BE81" s="55"/>
      <c r="BK81" s="132"/>
      <c r="BL81" s="55"/>
      <c r="BM81" s="132"/>
      <c r="BN81" s="55"/>
      <c r="BO81" s="55"/>
      <c r="BP81" s="67">
        <v>800000</v>
      </c>
      <c r="BQ81" s="67">
        <v>800000</v>
      </c>
      <c r="BR81" s="55"/>
      <c r="BS81" s="55">
        <f t="shared" si="57"/>
        <v>0</v>
      </c>
      <c r="BT81" s="55"/>
      <c r="BU81" s="69">
        <f t="shared" si="60"/>
        <v>0</v>
      </c>
      <c r="BV81" s="132"/>
      <c r="BW81" s="55"/>
      <c r="BX81" s="55"/>
      <c r="BY81" s="55"/>
      <c r="BZ81" s="55"/>
      <c r="CA81" s="55"/>
      <c r="CB81" s="55"/>
      <c r="CC81" s="55"/>
      <c r="CD81" s="69">
        <f t="shared" si="61"/>
        <v>0</v>
      </c>
      <c r="CE81" s="132"/>
      <c r="CF81" s="55"/>
      <c r="CG81" s="55"/>
      <c r="CH81" s="55"/>
      <c r="CI81" s="55">
        <f t="shared" si="62"/>
        <v>0</v>
      </c>
      <c r="CJ81" s="55"/>
      <c r="CK81" s="55"/>
      <c r="CL81" s="55"/>
      <c r="CM81" s="69">
        <f t="shared" si="63"/>
        <v>0</v>
      </c>
      <c r="CN81" s="132"/>
      <c r="CO81" s="55"/>
      <c r="CP81" s="55"/>
      <c r="CQ81" s="55"/>
      <c r="CR81" s="55">
        <f t="shared" si="65"/>
        <v>0</v>
      </c>
      <c r="CS81" s="55"/>
      <c r="CT81" s="55"/>
      <c r="CU81" s="55"/>
      <c r="CV81" s="55">
        <f t="shared" si="64"/>
        <v>0</v>
      </c>
    </row>
    <row r="82" spans="1:100" s="46" customFormat="1" ht="13.5" thickBot="1" x14ac:dyDescent="0.25">
      <c r="A82" s="86" t="s">
        <v>111</v>
      </c>
      <c r="C82" s="51" t="s">
        <v>112</v>
      </c>
      <c r="D82" s="51" t="s">
        <v>12</v>
      </c>
      <c r="E82" s="51" t="s">
        <v>14</v>
      </c>
      <c r="F82" s="51" t="s">
        <v>16</v>
      </c>
      <c r="G82" s="51" t="s">
        <v>18</v>
      </c>
      <c r="H82" s="51" t="s">
        <v>20</v>
      </c>
      <c r="I82" s="51" t="s">
        <v>112</v>
      </c>
      <c r="J82" s="51" t="s">
        <v>12</v>
      </c>
      <c r="K82" s="51" t="s">
        <v>14</v>
      </c>
      <c r="L82" s="51" t="s">
        <v>16</v>
      </c>
      <c r="M82" s="51" t="s">
        <v>18</v>
      </c>
      <c r="N82" s="51" t="s">
        <v>113</v>
      </c>
      <c r="O82" s="51" t="s">
        <v>20</v>
      </c>
      <c r="P82" s="51" t="s">
        <v>114</v>
      </c>
      <c r="Q82" s="51" t="s">
        <v>26</v>
      </c>
      <c r="R82" s="51" t="s">
        <v>16</v>
      </c>
      <c r="S82" s="51" t="s">
        <v>18</v>
      </c>
      <c r="T82" s="51" t="s">
        <v>20</v>
      </c>
      <c r="U82" s="53" t="s">
        <v>114</v>
      </c>
      <c r="V82" s="51" t="s">
        <v>26</v>
      </c>
      <c r="W82" s="51" t="s">
        <v>16</v>
      </c>
      <c r="X82" s="51" t="s">
        <v>18</v>
      </c>
      <c r="Y82" s="51" t="s">
        <v>20</v>
      </c>
      <c r="Z82" s="51" t="s">
        <v>112</v>
      </c>
      <c r="AA82" s="51" t="s">
        <v>26</v>
      </c>
      <c r="AB82" s="51" t="s">
        <v>12</v>
      </c>
      <c r="AC82" s="51" t="s">
        <v>14</v>
      </c>
      <c r="AD82" s="51" t="s">
        <v>16</v>
      </c>
      <c r="AE82" s="51" t="s">
        <v>18</v>
      </c>
      <c r="AF82" s="51" t="s">
        <v>20</v>
      </c>
      <c r="AG82" s="51" t="s">
        <v>30</v>
      </c>
      <c r="AS82" s="56"/>
      <c r="BK82" s="132"/>
      <c r="BL82" s="55"/>
      <c r="BM82" s="132"/>
      <c r="BN82" s="55"/>
      <c r="BO82" s="55"/>
      <c r="BP82" s="67">
        <v>1000000</v>
      </c>
      <c r="BQ82" s="67">
        <v>1000000</v>
      </c>
      <c r="BR82" s="55"/>
      <c r="BS82" s="55">
        <f t="shared" si="57"/>
        <v>0</v>
      </c>
      <c r="BT82" s="55"/>
      <c r="BU82" s="69">
        <f t="shared" si="60"/>
        <v>0</v>
      </c>
      <c r="BV82" s="132"/>
      <c r="BW82" s="55"/>
      <c r="BX82" s="55"/>
      <c r="BY82" s="67">
        <v>500000</v>
      </c>
      <c r="BZ82" s="67">
        <v>500000</v>
      </c>
      <c r="CA82" s="55"/>
      <c r="CB82" s="55"/>
      <c r="CC82" s="55"/>
      <c r="CD82" s="69">
        <f t="shared" si="61"/>
        <v>0</v>
      </c>
      <c r="CE82" s="132"/>
      <c r="CF82" s="55"/>
      <c r="CG82" s="55"/>
      <c r="CH82" s="55">
        <v>500000</v>
      </c>
      <c r="CI82" s="55">
        <f t="shared" si="62"/>
        <v>500000</v>
      </c>
      <c r="CJ82" s="55"/>
      <c r="CK82" s="55"/>
      <c r="CL82" s="55"/>
      <c r="CM82" s="69">
        <f t="shared" si="63"/>
        <v>0</v>
      </c>
      <c r="CN82" s="132"/>
      <c r="CO82" s="55"/>
      <c r="CP82" s="55"/>
      <c r="CQ82" s="55"/>
      <c r="CR82" s="55">
        <f t="shared" si="65"/>
        <v>0</v>
      </c>
      <c r="CS82" s="55"/>
      <c r="CT82" s="55"/>
      <c r="CU82" s="55"/>
      <c r="CV82" s="55">
        <f t="shared" si="64"/>
        <v>0</v>
      </c>
    </row>
    <row r="83" spans="1:100" s="46" customFormat="1" ht="13.5" thickBot="1" x14ac:dyDescent="0.25">
      <c r="A83" s="87" t="s">
        <v>92</v>
      </c>
      <c r="B83" s="88" t="s">
        <v>115</v>
      </c>
      <c r="C83" s="55">
        <f>B14+B15+B17+B27+B38+B39+B16+B24+B35</f>
        <v>5917074</v>
      </c>
      <c r="D83" s="55">
        <f>D14+D15+D17+D27+D38+D39+D48+D16+D24+D35</f>
        <v>5065804</v>
      </c>
      <c r="E83" s="55">
        <f>F14+F15+F17+F27+F38+F39+F16+F24+F35</f>
        <v>4982074</v>
      </c>
      <c r="F83" s="55">
        <f>H14+H15+H17+H27+H38+H39+H16+H24+H35+H55</f>
        <v>4610074</v>
      </c>
      <c r="G83" s="55">
        <f>J14+J15+J17+J38+J39+J27+J16+J24+J35+J52</f>
        <v>4780074</v>
      </c>
      <c r="H83" s="55">
        <f>L14+L15+L17+L27+L38+L39+L44+L16+L24+L35+L45+L46</f>
        <v>4981074</v>
      </c>
      <c r="I83" s="55">
        <f>N14+N15+N17+N27+N38+N39+N16+N24+N35</f>
        <v>5998273</v>
      </c>
      <c r="K83" s="55">
        <f>R14+R15+R16+R17+R24+R27+R35+R38+R39</f>
        <v>6118273</v>
      </c>
      <c r="L83" s="55">
        <f>T15+T14+T16+T17+T24+T27+T35+T38+T39+T55</f>
        <v>4934273</v>
      </c>
      <c r="N83" s="55">
        <f>X14+X15+X17+X27+X39+X38+X16+X24+X35</f>
        <v>4911273</v>
      </c>
      <c r="O83" s="55">
        <f>Z14+Z15+Z16+Z17+Z24+Z27+Z38+Z39+Z44+Z45+Z46</f>
        <v>5262273</v>
      </c>
      <c r="P83" s="55">
        <f>AB14+AB15+AB17+AB27+AB38+AB39+AB16+AB24</f>
        <v>5913394</v>
      </c>
      <c r="Q83" s="55">
        <f>AD14+AD15+AD17+AD27+AD38+AD39+AD16+AD24+AD35</f>
        <v>6413394</v>
      </c>
      <c r="R83" s="55">
        <f>AF14+AF15+AF17+AF27+AF38+AF39+AF16+AF24+AF35</f>
        <v>5193394</v>
      </c>
      <c r="S83" s="55">
        <f>AH14+AH15+AH17+AH27+AH38+AH39+AH16+AH24+AH35</f>
        <v>5523394</v>
      </c>
      <c r="T83" s="55">
        <f>AJ14+AJ15+AJ17+AJ27+AJ38+AJ39+AJ63+AJ16+AJ24+AJ35+AJ64</f>
        <v>5828394</v>
      </c>
      <c r="U83" s="55">
        <f>AL14+AL15+AL17+AL27+AL38+AL39+AL16+AL24</f>
        <v>7990528</v>
      </c>
      <c r="V83" s="55">
        <f>AN14+AN15+AN17+AN27+AN38+AN39+AN16+AN24+AN35</f>
        <v>8190528</v>
      </c>
      <c r="W83" s="55">
        <f>AP14+AP15+AP17+AP27+AP38+AP39+AP16+AP24+AP35</f>
        <v>6629528</v>
      </c>
      <c r="X83" s="55">
        <f>AR14+AR15+AR17+AR27+AR39+AR38+AR16+AR24+AR35</f>
        <v>7490528</v>
      </c>
      <c r="Y83" s="55">
        <f>AT14+AT15+AT17+AT27+AT39+AT38+AT63+AT16+AT24+AT35+AT64</f>
        <v>7295528</v>
      </c>
      <c r="Z83" s="55">
        <f>AV14+AV15+AV17+AV27+AV38+AV39+AV16+AV35+AV24</f>
        <v>10390028</v>
      </c>
      <c r="AA83" s="55">
        <f>AX14+AX15+AX17+AX27+AX38+AX39+AX16+AX24+AX35</f>
        <v>10420028</v>
      </c>
      <c r="AB83" s="55">
        <f>AZ14+AZ15+AZ17+AZ27+AZ38+AZ39+AZ16+AZ24+AZ35</f>
        <v>9035028</v>
      </c>
      <c r="AC83" s="55">
        <f>BB14+BB15+BB17+BB27+BB38+BB39+BB16+BB24+BB35</f>
        <v>10392028</v>
      </c>
      <c r="AD83" s="55">
        <f>BD14+BD15+BD16+BD17+BD24+BD27+BD35+BD38+BD39</f>
        <v>7326028</v>
      </c>
      <c r="AE83" s="55">
        <f>BF14+BF15+BF17+BF27+BF38+BF39+BF16+BF24+BF35</f>
        <v>8895028</v>
      </c>
      <c r="AF83" s="55">
        <f>BH14+BH15+BH17+BH27+BH38+BH39+BH16+BH24+BH35</f>
        <v>8915028</v>
      </c>
      <c r="AG83" s="55">
        <f>BJ14+BJ15+BJ16+BJ17+BJ24+BJ27+BJ35+BJ38+BJ39+BJ52</f>
        <v>8990028</v>
      </c>
      <c r="AQ83" s="53"/>
      <c r="AR83" s="53"/>
      <c r="AS83" s="54"/>
      <c r="AT83" s="53"/>
      <c r="AU83" s="53"/>
      <c r="BK83" s="132"/>
      <c r="BL83" s="55"/>
      <c r="BM83" s="132"/>
      <c r="BN83" s="55"/>
      <c r="BO83" s="55"/>
      <c r="BP83" s="55"/>
      <c r="BQ83" s="55"/>
      <c r="BR83" s="55"/>
      <c r="BS83" s="55">
        <f t="shared" si="57"/>
        <v>0</v>
      </c>
      <c r="BT83" s="55"/>
      <c r="BU83" s="69">
        <f t="shared" si="60"/>
        <v>0</v>
      </c>
      <c r="BV83" s="132"/>
      <c r="BW83" s="55"/>
      <c r="BX83" s="55"/>
      <c r="BY83" s="67">
        <v>250000</v>
      </c>
      <c r="BZ83" s="67">
        <v>250000</v>
      </c>
      <c r="CA83" s="55"/>
      <c r="CB83" s="55"/>
      <c r="CC83" s="55"/>
      <c r="CD83" s="69">
        <f t="shared" si="61"/>
        <v>0</v>
      </c>
      <c r="CE83" s="132"/>
      <c r="CF83" s="55"/>
      <c r="CG83" s="55"/>
      <c r="CH83" s="55">
        <v>350000</v>
      </c>
      <c r="CI83" s="55">
        <f t="shared" si="62"/>
        <v>350000</v>
      </c>
      <c r="CJ83" s="55"/>
      <c r="CK83" s="55"/>
      <c r="CL83" s="55"/>
      <c r="CM83" s="69">
        <f t="shared" si="63"/>
        <v>0</v>
      </c>
      <c r="CN83" s="132"/>
      <c r="CO83" s="55"/>
      <c r="CP83" s="55"/>
      <c r="CQ83" s="55">
        <v>350000</v>
      </c>
      <c r="CR83" s="55">
        <f t="shared" si="65"/>
        <v>350000</v>
      </c>
      <c r="CS83" s="55"/>
      <c r="CT83" s="55"/>
      <c r="CU83" s="55"/>
      <c r="CV83" s="55">
        <f t="shared" si="64"/>
        <v>0</v>
      </c>
    </row>
    <row r="84" spans="1:100" s="46" customFormat="1" ht="13.5" thickBot="1" x14ac:dyDescent="0.25">
      <c r="A84" s="89" t="s">
        <v>116</v>
      </c>
      <c r="B84" s="90" t="s">
        <v>117</v>
      </c>
      <c r="C84" s="55">
        <f>B20+B23+B25+B29+B30+B36+B32+B33</f>
        <v>3039000</v>
      </c>
      <c r="D84" s="55">
        <f>D20+D23+D25+D29+D30+D36+D49+D50+D33</f>
        <v>1382000</v>
      </c>
      <c r="E84" s="55">
        <f>F20+F23+F25+F29+F30+F36+F43</f>
        <v>1394000</v>
      </c>
      <c r="F84" s="55">
        <f>H20+H23+H25+H29+H30+H36+H43+H32+H33</f>
        <v>1049000</v>
      </c>
      <c r="G84" s="55">
        <f>J20+J23+J25+J29+J30+J36+J32+J33+J54</f>
        <v>1207000</v>
      </c>
      <c r="H84" s="55">
        <f>L20+L23+L25+L29+L30+L36+L43</f>
        <v>549000</v>
      </c>
      <c r="I84" s="55">
        <f>N20+N23+N25+N29+N30+N36</f>
        <v>3356750</v>
      </c>
      <c r="K84" s="55">
        <f>R20+R23+R25+R29+R30+R32+R33+R36+R42+R43</f>
        <v>1996750</v>
      </c>
      <c r="L84" s="55">
        <f>T20+T23+T25+T29+T30+T32+T33</f>
        <v>2336750</v>
      </c>
      <c r="N84" s="55">
        <f>X20+X23+X25+X29+X30+X36+X42+X32+X33</f>
        <v>3111750</v>
      </c>
      <c r="O84" s="55">
        <f>Z23+Z25+Z33</f>
        <v>1076750</v>
      </c>
      <c r="P84" s="55">
        <f>AB20+AB23+AB25+AB29+AB30+AB36+AB32+AB33</f>
        <v>4838000</v>
      </c>
      <c r="Q84" s="55">
        <f>AD20+AD23+AD25+AD29+AD30+AD36+AD65+AD33+AD32</f>
        <v>5538000</v>
      </c>
      <c r="R84" s="55">
        <f>AF20+AF23+AF25+AF29+AF30+AF36+AF32+AF33+AF56+AF57+AF58+AF59</f>
        <v>3708000</v>
      </c>
      <c r="S84" s="55">
        <f>AH20+AH23+AH25+AH29+AH30+AH36+AH32+AH33+AH61+AH62</f>
        <v>3313000</v>
      </c>
      <c r="T84" s="55">
        <f>AJ20+AJ23+AJ25+AJ29+AJ30+AJ36+AJ43+AJ32+AJ33+AJ42</f>
        <v>1053000</v>
      </c>
      <c r="U84" s="55">
        <f>AL20+AL23+AL25+AL29+AL30+AL36+AL32+AL33</f>
        <v>6107926</v>
      </c>
      <c r="V84" s="55">
        <f>AN20+AN23+AN25+AN29+AN30+AN65+AN74+AN32+AN33+AN36+AN73</f>
        <v>7507926</v>
      </c>
      <c r="W84" s="55">
        <f>AP20+AP23+AP25+AP29+AP30+AP36+AP32+AP33+AP59+AP70</f>
        <v>5463926</v>
      </c>
      <c r="X84" s="55">
        <f>AR20+AR23+AR25+AR29+AR30+AR36+AR32+AR33+AR71+AR72</f>
        <v>7072926</v>
      </c>
      <c r="Y84" s="55">
        <f>AT20+AT23+AT25+AT29+AT30+AT36+AT32+AT33+AT65+AT66</f>
        <v>1232926</v>
      </c>
      <c r="Z84" s="55">
        <f>AV20+AV23+AV25+AV29+AV30+AV36+AV32+AV33</f>
        <v>9168600</v>
      </c>
      <c r="AA84" s="55">
        <f>AX20+AX23+AX25+AX29+AX30+AX36+AX74+AX32+AX33+AX73</f>
        <v>9668600</v>
      </c>
      <c r="AB84" s="55">
        <f>AZ20+AZ23+AZ25+AZ29+AZ30+AZ36+AZ32+AZ33</f>
        <v>9518600</v>
      </c>
      <c r="AC84" s="55">
        <f>BB20+BB23+BB25+BB29+BB30+BB36+BB32+BB33+BB77</f>
        <v>9488600</v>
      </c>
      <c r="AD84" s="55">
        <f>BD20+BD23+BD25+BD29+BD30+BD32+BD33+BD36+BD79</f>
        <v>9188600</v>
      </c>
      <c r="AE84" s="55">
        <f>BF20+BF23+BF25+BF29+BF30+BF36+BF32+BF33+BF71+BF72</f>
        <v>10728600</v>
      </c>
      <c r="AF84" s="55">
        <f>BH20+BH23+BH25+BH29+BH30+BH36+BH32+BH33+BH66</f>
        <v>1872600</v>
      </c>
      <c r="AG84" s="55">
        <f>BJ20+BJ23+BJ25+BJ29+BJ30+BJ32+BJ33+BJ36+BJ80</f>
        <v>9668600</v>
      </c>
      <c r="AQ84" s="55"/>
      <c r="AR84" s="55"/>
      <c r="AT84" s="55"/>
      <c r="AU84" s="55"/>
      <c r="BK84" s="132"/>
      <c r="BL84" s="55"/>
      <c r="BM84" s="132"/>
      <c r="BN84" s="55"/>
      <c r="BO84" s="55"/>
      <c r="BP84" s="55"/>
      <c r="BQ84" s="55"/>
      <c r="BR84" s="55"/>
      <c r="BS84" s="55">
        <f t="shared" si="57"/>
        <v>0</v>
      </c>
      <c r="BT84" s="55"/>
      <c r="BU84" s="69">
        <f t="shared" si="60"/>
        <v>0</v>
      </c>
      <c r="BV84" s="132"/>
      <c r="BW84" s="55"/>
      <c r="BX84" s="55"/>
      <c r="BY84" s="67">
        <v>250000</v>
      </c>
      <c r="BZ84" s="67">
        <v>250000</v>
      </c>
      <c r="CA84" s="55"/>
      <c r="CB84" s="55"/>
      <c r="CC84" s="55"/>
      <c r="CD84" s="69">
        <f t="shared" si="61"/>
        <v>0</v>
      </c>
      <c r="CE84" s="132"/>
      <c r="CF84" s="55"/>
      <c r="CG84" s="55"/>
      <c r="CH84" s="55">
        <v>250000</v>
      </c>
      <c r="CI84" s="55">
        <f t="shared" si="62"/>
        <v>250000</v>
      </c>
      <c r="CJ84" s="55"/>
      <c r="CK84" s="55"/>
      <c r="CL84" s="55"/>
      <c r="CM84" s="69">
        <f t="shared" si="63"/>
        <v>0</v>
      </c>
      <c r="CN84" s="132"/>
      <c r="CO84" s="55"/>
      <c r="CP84" s="55"/>
      <c r="CQ84" s="55">
        <v>250000</v>
      </c>
      <c r="CR84" s="55">
        <f t="shared" si="65"/>
        <v>250000</v>
      </c>
      <c r="CS84" s="55"/>
      <c r="CT84" s="55"/>
      <c r="CU84" s="55"/>
      <c r="CV84" s="55">
        <f t="shared" si="64"/>
        <v>0</v>
      </c>
    </row>
    <row r="85" spans="1:100" s="46" customFormat="1" ht="13.5" thickBot="1" x14ac:dyDescent="0.25">
      <c r="A85" s="91" t="s">
        <v>118</v>
      </c>
      <c r="B85" s="92" t="s">
        <v>119</v>
      </c>
      <c r="C85" s="55">
        <f>B19+B26</f>
        <v>361031</v>
      </c>
      <c r="D85" s="55">
        <f>D19+D26</f>
        <v>511031</v>
      </c>
      <c r="E85" s="55">
        <f>F19+F26</f>
        <v>248031</v>
      </c>
      <c r="F85" s="55">
        <f>H19+H26</f>
        <v>336031</v>
      </c>
      <c r="G85" s="55">
        <f>J19+J26</f>
        <v>336031</v>
      </c>
      <c r="H85" s="55">
        <f>L19+L26</f>
        <v>316031</v>
      </c>
      <c r="I85" s="55">
        <f>N19+N26</f>
        <v>334031</v>
      </c>
      <c r="K85" s="55">
        <f>R19+R26</f>
        <v>334031</v>
      </c>
      <c r="L85" s="55">
        <f>T19+T26</f>
        <v>309031</v>
      </c>
      <c r="N85" s="55">
        <f>X19+X26</f>
        <v>334031</v>
      </c>
      <c r="O85" s="55">
        <f>Z19+Z26</f>
        <v>324031</v>
      </c>
      <c r="P85" s="55">
        <f>AB19+AB26</f>
        <v>302531</v>
      </c>
      <c r="Q85" s="55">
        <f>AD19+AD26</f>
        <v>302531</v>
      </c>
      <c r="R85" s="55">
        <f>AF19+AF26+AF60</f>
        <v>302531</v>
      </c>
      <c r="S85" s="55">
        <f>AH19+AH26+AH60</f>
        <v>2302531</v>
      </c>
      <c r="T85" s="55">
        <f>AJ19+AJ26+AJ60</f>
        <v>292531</v>
      </c>
      <c r="U85" s="55">
        <f>AL19+AL26</f>
        <v>319531</v>
      </c>
      <c r="V85" s="55">
        <f>AN19+AN26</f>
        <v>319531</v>
      </c>
      <c r="W85" s="55">
        <f>AP19+AP26+AP59</f>
        <v>339531</v>
      </c>
      <c r="X85" s="55">
        <f>AR19+AR26+AR60</f>
        <v>319531</v>
      </c>
      <c r="Y85" s="55">
        <f>AT19+AT26</f>
        <v>309531</v>
      </c>
      <c r="Z85" s="55">
        <f>AV19+AV26</f>
        <v>329531</v>
      </c>
      <c r="AA85" s="55">
        <f>AX19+AX26</f>
        <v>329531</v>
      </c>
      <c r="AB85" s="55">
        <f>AZ19+AZ26</f>
        <v>329531</v>
      </c>
      <c r="AC85" s="55">
        <f>BB19+BB26</f>
        <v>329531</v>
      </c>
      <c r="AD85" s="55">
        <f>BD19+BD26</f>
        <v>329531</v>
      </c>
      <c r="AE85" s="55">
        <f>BF19+BF26</f>
        <v>329531</v>
      </c>
      <c r="AF85" s="55">
        <f>BH19+BH26</f>
        <v>329531</v>
      </c>
      <c r="AG85" s="55">
        <f>BJ19+BJ26</f>
        <v>329531</v>
      </c>
      <c r="AQ85" s="55"/>
      <c r="AR85" s="55"/>
      <c r="AT85" s="55"/>
      <c r="AU85" s="55"/>
      <c r="BK85" s="132"/>
      <c r="BL85" s="55"/>
      <c r="BM85" s="132"/>
      <c r="BN85" s="55"/>
      <c r="BO85" s="55"/>
      <c r="BP85" s="55"/>
      <c r="BQ85" s="55"/>
      <c r="BR85" s="55"/>
      <c r="BS85" s="55">
        <f t="shared" si="57"/>
        <v>0</v>
      </c>
      <c r="BT85" s="55"/>
      <c r="BU85" s="69">
        <f t="shared" si="60"/>
        <v>0</v>
      </c>
      <c r="BV85" s="132"/>
      <c r="BW85" s="55"/>
      <c r="BX85" s="55"/>
      <c r="BY85" s="71"/>
      <c r="BZ85" s="55"/>
      <c r="CA85" s="67"/>
      <c r="CB85" s="55"/>
      <c r="CC85" s="55"/>
      <c r="CD85" s="69">
        <f t="shared" si="61"/>
        <v>0</v>
      </c>
      <c r="CE85" s="132"/>
      <c r="CF85" s="55"/>
      <c r="CG85" s="55"/>
      <c r="CH85" s="55">
        <v>3100000</v>
      </c>
      <c r="CI85" s="55">
        <f t="shared" si="62"/>
        <v>3100000</v>
      </c>
      <c r="CJ85" s="55"/>
      <c r="CK85" s="55"/>
      <c r="CL85" s="55"/>
      <c r="CM85" s="69">
        <f t="shared" si="63"/>
        <v>0</v>
      </c>
      <c r="CN85" s="132"/>
      <c r="CO85" s="55"/>
      <c r="CP85" s="55"/>
      <c r="CQ85" s="55"/>
      <c r="CR85" s="55">
        <f t="shared" si="65"/>
        <v>0</v>
      </c>
      <c r="CS85" s="55"/>
      <c r="CT85" s="55"/>
      <c r="CU85" s="55"/>
      <c r="CV85" s="55">
        <f t="shared" si="64"/>
        <v>0</v>
      </c>
    </row>
    <row r="86" spans="1:100" s="46" customFormat="1" ht="13.5" thickBot="1" x14ac:dyDescent="0.25">
      <c r="A86" s="93" t="s">
        <v>120</v>
      </c>
      <c r="B86" s="94" t="s">
        <v>121</v>
      </c>
      <c r="C86" s="55">
        <f>B13+B18+B22+B28</f>
        <v>1355683</v>
      </c>
      <c r="D86" s="55">
        <f>D13+D18+D22+D28</f>
        <v>1203833</v>
      </c>
      <c r="E86" s="55">
        <f>F13+F18+F22+F28</f>
        <v>1040683</v>
      </c>
      <c r="F86" s="55">
        <f>H13+H18+H22+H28</f>
        <v>1207683</v>
      </c>
      <c r="G86" s="55">
        <f>J13+J18+J22+J28</f>
        <v>1157683</v>
      </c>
      <c r="H86" s="55">
        <f>L13+L18+L22+L28</f>
        <v>1186683</v>
      </c>
      <c r="I86" s="55">
        <f>N13+N18+N22+N28</f>
        <v>1397194</v>
      </c>
      <c r="K86" s="55">
        <f>R13+R18+R22+R28</f>
        <v>1354194</v>
      </c>
      <c r="L86" s="55">
        <f>T13+T18+T22+T28</f>
        <v>1276194</v>
      </c>
      <c r="N86" s="55">
        <f>X13+X18+X22+X28</f>
        <v>1347194</v>
      </c>
      <c r="O86" s="55">
        <f>Z13+Z18+Z22+Z28</f>
        <v>1181194</v>
      </c>
      <c r="P86" s="55">
        <f>AB13+AB18+AB22+AB28</f>
        <v>1377258</v>
      </c>
      <c r="Q86" s="55">
        <f>AD13+AD18+AD22+AD28</f>
        <v>1377258</v>
      </c>
      <c r="R86" s="55">
        <f>AF13+AF18+AF22+AF28</f>
        <v>1340258</v>
      </c>
      <c r="S86" s="55">
        <f>AH13+AH18+AH22+AH28</f>
        <v>1345258</v>
      </c>
      <c r="T86" s="55">
        <f>AJ13+AJ18+AJ22+AJ28</f>
        <v>1198258</v>
      </c>
      <c r="U86" s="55">
        <f>AL13+AL18+AL22+AL28</f>
        <v>1419228</v>
      </c>
      <c r="V86" s="55">
        <f>AN13+AN18+AN22+AN28</f>
        <v>1419228</v>
      </c>
      <c r="W86" s="55">
        <f>AP13+AP18+AP22+AP28</f>
        <v>1317228</v>
      </c>
      <c r="X86" s="55">
        <f>AR13+AR18+AR22+AR28</f>
        <v>1439228</v>
      </c>
      <c r="Y86" s="55">
        <f>AT13+AT18+AT22+AT28</f>
        <v>1239228</v>
      </c>
      <c r="Z86" s="55">
        <f>AV13+AV18+AV22+AV28</f>
        <v>1548421</v>
      </c>
      <c r="AA86" s="55">
        <f>AX13+AX18+AX22+AX28</f>
        <v>1578421</v>
      </c>
      <c r="AB86" s="55">
        <f>AZ13+AZ18+AZ22+AZ28</f>
        <v>1565421</v>
      </c>
      <c r="AC86" s="55">
        <f>BB13+BB18+BB22+BB28</f>
        <v>1546421</v>
      </c>
      <c r="AD86" s="55">
        <f>BD13+BD18+BD22+BD28</f>
        <v>1412421</v>
      </c>
      <c r="AE86" s="55">
        <f>BF13+BF18+BF22+BF28</f>
        <v>1558421</v>
      </c>
      <c r="AF86" s="55">
        <f>BH13+BH18+BH22+BH28</f>
        <v>1451421</v>
      </c>
      <c r="AG86" s="55">
        <f>BJ13+BJ18+BJ22+BJ28</f>
        <v>1548421</v>
      </c>
      <c r="AQ86" s="55"/>
      <c r="AR86" s="55"/>
      <c r="AT86" s="55"/>
      <c r="AU86" s="55"/>
      <c r="BK86" s="132"/>
      <c r="BL86" s="55"/>
      <c r="BM86" s="132"/>
      <c r="BN86" s="55"/>
      <c r="BO86" s="55"/>
      <c r="BP86" s="55"/>
      <c r="BQ86" s="55"/>
      <c r="BR86" s="55"/>
      <c r="BS86" s="55">
        <f t="shared" ref="BS86:BS117" si="66">BR86+BM86</f>
        <v>0</v>
      </c>
      <c r="BT86" s="55"/>
      <c r="BU86" s="69">
        <f t="shared" si="60"/>
        <v>0</v>
      </c>
      <c r="BV86" s="132"/>
      <c r="BW86" s="55"/>
      <c r="BX86" s="55"/>
      <c r="BY86" s="71"/>
      <c r="BZ86" s="55"/>
      <c r="CA86" s="67"/>
      <c r="CB86" s="55"/>
      <c r="CC86" s="55"/>
      <c r="CD86" s="69">
        <f t="shared" si="61"/>
        <v>0</v>
      </c>
      <c r="CE86" s="132"/>
      <c r="CF86" s="55"/>
      <c r="CG86" s="55"/>
      <c r="CH86" s="55"/>
      <c r="CI86" s="55"/>
      <c r="CJ86" s="55"/>
      <c r="CK86" s="55"/>
      <c r="CL86" s="55"/>
      <c r="CM86" s="69">
        <f t="shared" si="63"/>
        <v>0</v>
      </c>
      <c r="CN86" s="132"/>
      <c r="CO86" s="55"/>
      <c r="CP86" s="55"/>
      <c r="CQ86" s="55">
        <v>1843000</v>
      </c>
      <c r="CR86" s="55">
        <f t="shared" si="65"/>
        <v>1843000</v>
      </c>
      <c r="CS86" s="55"/>
      <c r="CT86" s="55"/>
      <c r="CU86" s="55"/>
      <c r="CV86" s="55">
        <f t="shared" si="64"/>
        <v>0</v>
      </c>
    </row>
    <row r="87" spans="1:100" s="46" customFormat="1" ht="12.75" x14ac:dyDescent="0.2">
      <c r="A87" s="91" t="s">
        <v>122</v>
      </c>
      <c r="B87" s="95" t="s">
        <v>123</v>
      </c>
      <c r="C87" s="55">
        <f>B31+B34</f>
        <v>100000</v>
      </c>
      <c r="D87" s="55">
        <f>D31+D34+D47+D51</f>
        <v>180000</v>
      </c>
      <c r="E87" s="55">
        <f>F13+F16+F18+F19+F22+F24+F27+F31+F32+F33+F34+F35</f>
        <v>3708117</v>
      </c>
      <c r="F87" s="55">
        <f>H31+H34</f>
        <v>0</v>
      </c>
      <c r="G87" s="55">
        <f>J31+J34+J53</f>
        <v>5000</v>
      </c>
      <c r="H87" s="55">
        <f>L31+L34</f>
        <v>0</v>
      </c>
      <c r="I87" s="55">
        <f>N31</f>
        <v>100000</v>
      </c>
      <c r="L87" s="55">
        <f>T31+T34</f>
        <v>50000</v>
      </c>
      <c r="N87" s="55">
        <f>X31+X34</f>
        <v>33000</v>
      </c>
      <c r="O87" s="55">
        <f>Z31+Z34</f>
        <v>0</v>
      </c>
      <c r="P87" s="55">
        <f>AB31+AB34</f>
        <v>140000</v>
      </c>
      <c r="Q87" s="55">
        <f>AD31+AD34</f>
        <v>90000</v>
      </c>
      <c r="R87" s="55">
        <f>AF31+AF34</f>
        <v>90000</v>
      </c>
      <c r="S87" s="55">
        <f>AH31+AH34</f>
        <v>90000</v>
      </c>
      <c r="T87" s="55">
        <f>AJ31+AJ34</f>
        <v>90000</v>
      </c>
      <c r="U87" s="55">
        <f>AL31+AL34</f>
        <v>365000</v>
      </c>
      <c r="V87" s="55">
        <f>AN31+AN34</f>
        <v>215000</v>
      </c>
      <c r="W87" s="55">
        <f>AP31+AP34</f>
        <v>215000</v>
      </c>
      <c r="X87" s="55">
        <f>AR31+AR34</f>
        <v>285000</v>
      </c>
      <c r="Y87" s="55">
        <f>AT31+AT34+AT67</f>
        <v>235000</v>
      </c>
      <c r="Z87" s="55">
        <f>AV31+AV34</f>
        <v>415000</v>
      </c>
      <c r="AA87" s="55">
        <f>AX31+AX34+AX75</f>
        <v>2215000</v>
      </c>
      <c r="AB87" s="55">
        <f>AZ31+AZ34+AZ76</f>
        <v>430000</v>
      </c>
      <c r="AC87" s="55">
        <f>BB31+BB34</f>
        <v>415000</v>
      </c>
      <c r="AD87" s="55">
        <f>BD31+BD34</f>
        <v>215000</v>
      </c>
      <c r="AE87" s="55">
        <f>BF31+BF34</f>
        <v>415000</v>
      </c>
      <c r="AF87" s="55">
        <f>BH31+BH34+BH67+BH78</f>
        <v>245000</v>
      </c>
      <c r="AG87" s="55">
        <f>BJ31+BJ34</f>
        <v>415000</v>
      </c>
      <c r="AQ87" s="55"/>
      <c r="AR87" s="55"/>
      <c r="AT87" s="55"/>
      <c r="AU87" s="55"/>
      <c r="BK87" s="132"/>
      <c r="BL87" s="55"/>
      <c r="BM87" s="132"/>
      <c r="BN87" s="55"/>
      <c r="BO87" s="55"/>
      <c r="BP87" s="55"/>
      <c r="BQ87" s="55"/>
      <c r="BR87" s="55"/>
      <c r="BS87" s="55">
        <f t="shared" si="66"/>
        <v>0</v>
      </c>
      <c r="BT87" s="55"/>
      <c r="BU87" s="69">
        <f t="shared" si="60"/>
        <v>0</v>
      </c>
      <c r="BV87" s="132"/>
      <c r="BW87" s="55"/>
      <c r="BX87" s="55"/>
      <c r="BY87" s="55"/>
      <c r="BZ87" s="55"/>
      <c r="CA87" s="55"/>
      <c r="CB87" s="55"/>
      <c r="CC87" s="55"/>
      <c r="CD87" s="69">
        <f t="shared" si="61"/>
        <v>0</v>
      </c>
      <c r="CE87" s="132"/>
      <c r="CF87" s="55"/>
      <c r="CG87" s="55"/>
      <c r="CH87" s="55"/>
      <c r="CI87" s="55"/>
      <c r="CJ87" s="55"/>
      <c r="CK87" s="55"/>
      <c r="CL87" s="55"/>
      <c r="CM87" s="69">
        <f t="shared" si="63"/>
        <v>0</v>
      </c>
      <c r="CN87" s="132"/>
      <c r="CO87" s="55"/>
      <c r="CP87" s="55"/>
      <c r="CQ87" s="55">
        <v>75000</v>
      </c>
      <c r="CR87" s="55">
        <f t="shared" si="65"/>
        <v>75000</v>
      </c>
      <c r="CS87" s="55"/>
      <c r="CT87" s="55"/>
      <c r="CU87" s="55"/>
      <c r="CV87" s="55">
        <f t="shared" si="64"/>
        <v>0</v>
      </c>
    </row>
    <row r="88" spans="1:100" s="46" customFormat="1" ht="12.75" x14ac:dyDescent="0.2">
      <c r="A88" s="47" t="s">
        <v>124</v>
      </c>
      <c r="B88" s="46">
        <v>1000</v>
      </c>
      <c r="C88" s="55"/>
      <c r="D88" s="55"/>
      <c r="E88" s="55"/>
      <c r="F88" s="55"/>
      <c r="G88" s="55"/>
      <c r="H88" s="55"/>
      <c r="I88" s="55"/>
      <c r="J88" s="55">
        <f>P10</f>
        <v>12536248</v>
      </c>
      <c r="K88" s="55"/>
      <c r="L88" s="55"/>
      <c r="M88" s="55">
        <f>V10</f>
        <v>10072248</v>
      </c>
      <c r="N88" s="55"/>
      <c r="O88" s="55"/>
      <c r="P88" s="55"/>
      <c r="Q88" s="55"/>
      <c r="R88" s="55"/>
      <c r="S88" s="55"/>
      <c r="T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Q88" s="55"/>
      <c r="AR88" s="55"/>
      <c r="AT88" s="55"/>
      <c r="AU88" s="55"/>
      <c r="AV88" s="55"/>
      <c r="AW88" s="55"/>
      <c r="AX88" s="55"/>
      <c r="AY88" s="55"/>
      <c r="AZ88" s="55"/>
      <c r="BA88" s="55"/>
      <c r="BB88" s="55"/>
      <c r="BK88" s="132"/>
      <c r="BL88" s="55"/>
      <c r="BM88" s="132"/>
      <c r="BN88" s="55"/>
      <c r="BO88" s="55"/>
      <c r="BP88" s="55"/>
      <c r="BQ88" s="55"/>
      <c r="BR88" s="55">
        <v>1000</v>
      </c>
      <c r="BS88" s="55">
        <f t="shared" si="66"/>
        <v>1000</v>
      </c>
      <c r="BT88" s="55"/>
      <c r="BU88" s="69">
        <f t="shared" si="60"/>
        <v>0</v>
      </c>
      <c r="BV88" s="132"/>
      <c r="BW88" s="55"/>
      <c r="BX88" s="55"/>
      <c r="BY88" s="55"/>
      <c r="BZ88" s="55"/>
      <c r="CA88" s="55">
        <v>37000</v>
      </c>
      <c r="CB88" s="55">
        <v>37000</v>
      </c>
      <c r="CC88" s="55"/>
      <c r="CD88" s="69">
        <f t="shared" si="61"/>
        <v>0</v>
      </c>
      <c r="CE88" s="132"/>
      <c r="CF88" s="55"/>
      <c r="CG88" s="55"/>
      <c r="CH88" s="55"/>
      <c r="CI88" s="55"/>
      <c r="CJ88" s="55"/>
      <c r="CK88" s="55"/>
      <c r="CL88" s="55"/>
      <c r="CM88" s="69">
        <f t="shared" si="63"/>
        <v>0</v>
      </c>
      <c r="CN88" s="132"/>
      <c r="CO88" s="55"/>
      <c r="CP88" s="55"/>
      <c r="CQ88" s="55"/>
      <c r="CR88" s="55"/>
      <c r="CS88" s="55"/>
      <c r="CT88" s="55"/>
      <c r="CU88" s="55"/>
      <c r="CV88" s="55">
        <f t="shared" si="64"/>
        <v>0</v>
      </c>
    </row>
    <row r="89" spans="1:100" s="46" customFormat="1" ht="12.75" x14ac:dyDescent="0.2">
      <c r="A89" s="91" t="s">
        <v>125</v>
      </c>
      <c r="B89" s="58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Q89" s="55"/>
      <c r="AR89" s="55"/>
      <c r="AT89" s="55"/>
      <c r="AU89" s="55"/>
      <c r="AV89" s="55"/>
      <c r="AW89" s="55"/>
      <c r="AX89" s="55"/>
      <c r="AY89" s="55"/>
      <c r="AZ89" s="55"/>
      <c r="BA89" s="55"/>
      <c r="BB89" s="55"/>
      <c r="BK89" s="132"/>
      <c r="BL89" s="55"/>
      <c r="BM89" s="132"/>
      <c r="BN89" s="55"/>
      <c r="BO89" s="55"/>
      <c r="BP89" s="55"/>
      <c r="BQ89" s="55"/>
      <c r="BR89" s="55"/>
      <c r="BS89" s="55"/>
      <c r="BT89" s="55"/>
      <c r="BU89" s="69">
        <f t="shared" si="60"/>
        <v>0</v>
      </c>
      <c r="BV89" s="132"/>
      <c r="BW89" s="55"/>
      <c r="BX89" s="55"/>
      <c r="BY89" s="55"/>
      <c r="BZ89" s="55"/>
      <c r="CA89" s="55">
        <v>10000</v>
      </c>
      <c r="CB89" s="55">
        <v>10000</v>
      </c>
      <c r="CC89" s="55"/>
      <c r="CD89" s="69">
        <f t="shared" si="61"/>
        <v>0</v>
      </c>
      <c r="CE89" s="132"/>
      <c r="CF89" s="55"/>
      <c r="CG89" s="55"/>
      <c r="CH89" s="55"/>
      <c r="CI89" s="55"/>
      <c r="CJ89" s="55"/>
      <c r="CK89" s="55"/>
      <c r="CL89" s="55"/>
      <c r="CM89" s="69">
        <f t="shared" si="63"/>
        <v>0</v>
      </c>
      <c r="CN89" s="132"/>
      <c r="CO89" s="55"/>
      <c r="CP89" s="55"/>
      <c r="CQ89" s="55"/>
      <c r="CR89" s="55"/>
      <c r="CS89" s="55"/>
      <c r="CT89" s="55"/>
      <c r="CU89" s="55"/>
      <c r="CV89" s="55">
        <f t="shared" si="64"/>
        <v>0</v>
      </c>
    </row>
    <row r="90" spans="1:100" s="46" customFormat="1" ht="12.75" x14ac:dyDescent="0.2">
      <c r="A90" s="91" t="s">
        <v>126</v>
      </c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T90" s="55"/>
      <c r="AU90" s="55"/>
      <c r="AV90" s="55"/>
      <c r="AW90" s="55"/>
      <c r="AX90" s="55"/>
      <c r="AY90" s="55"/>
      <c r="AZ90" s="55"/>
      <c r="BA90" s="55"/>
      <c r="BB90" s="55"/>
      <c r="BK90" s="132"/>
      <c r="BL90" s="55"/>
      <c r="BM90" s="132"/>
      <c r="BN90" s="55"/>
      <c r="BO90" s="55"/>
      <c r="BP90" s="55"/>
      <c r="BQ90" s="55"/>
      <c r="BR90" s="55"/>
      <c r="BS90" s="55"/>
      <c r="BT90" s="55"/>
      <c r="BU90" s="69">
        <f t="shared" si="60"/>
        <v>0</v>
      </c>
      <c r="BV90" s="132"/>
      <c r="BW90" s="55"/>
      <c r="BX90" s="55"/>
      <c r="BY90" s="55"/>
      <c r="BZ90" s="55"/>
      <c r="CA90" s="55"/>
      <c r="CB90" s="55"/>
      <c r="CC90" s="55"/>
      <c r="CD90" s="69">
        <f t="shared" si="61"/>
        <v>0</v>
      </c>
      <c r="CE90" s="132"/>
      <c r="CF90" s="55"/>
      <c r="CG90" s="55"/>
      <c r="CH90" s="55"/>
      <c r="CI90" s="55"/>
      <c r="CJ90" s="55"/>
      <c r="CK90" s="55"/>
      <c r="CL90" s="55">
        <v>1400000</v>
      </c>
      <c r="CM90" s="69">
        <f t="shared" si="63"/>
        <v>1400000</v>
      </c>
      <c r="CN90" s="132"/>
      <c r="CO90" s="55"/>
      <c r="CP90" s="55"/>
      <c r="CQ90" s="55"/>
      <c r="CR90" s="55"/>
      <c r="CS90" s="55"/>
      <c r="CT90" s="55"/>
      <c r="CU90" s="55">
        <v>1200000</v>
      </c>
      <c r="CV90" s="55">
        <f t="shared" si="64"/>
        <v>1200000</v>
      </c>
    </row>
    <row r="91" spans="1:100" s="46" customFormat="1" ht="12.75" x14ac:dyDescent="0.2">
      <c r="A91" s="91" t="s">
        <v>127</v>
      </c>
      <c r="C91" s="51" t="s">
        <v>112</v>
      </c>
      <c r="D91" s="51"/>
      <c r="E91" s="51"/>
      <c r="F91" s="51"/>
      <c r="G91" s="51"/>
      <c r="H91" s="51" t="s">
        <v>26</v>
      </c>
      <c r="I91" s="51"/>
      <c r="J91" s="51"/>
      <c r="K91" s="51" t="s">
        <v>12</v>
      </c>
      <c r="M91" s="51"/>
      <c r="N91" s="51" t="s">
        <v>14</v>
      </c>
      <c r="Q91" s="51" t="s">
        <v>16</v>
      </c>
      <c r="S91" s="51"/>
      <c r="T91" s="51"/>
      <c r="U91" s="51"/>
      <c r="V91" s="51" t="s">
        <v>113</v>
      </c>
      <c r="W91" s="51" t="s">
        <v>18</v>
      </c>
      <c r="AB91" s="51" t="s">
        <v>20</v>
      </c>
      <c r="AG91" s="51" t="s">
        <v>30</v>
      </c>
      <c r="BK91" s="132"/>
      <c r="BL91" s="55"/>
      <c r="BM91" s="132"/>
      <c r="BN91" s="55"/>
      <c r="BO91" s="55"/>
      <c r="BP91" s="55"/>
      <c r="BQ91" s="55"/>
      <c r="BR91" s="55"/>
      <c r="BS91" s="55"/>
      <c r="BT91" s="55"/>
      <c r="BU91" s="69">
        <f t="shared" si="60"/>
        <v>0</v>
      </c>
      <c r="BV91" s="132"/>
      <c r="BW91" s="55"/>
      <c r="BX91" s="55"/>
      <c r="BY91" s="55"/>
      <c r="BZ91" s="55"/>
      <c r="CA91" s="55"/>
      <c r="CB91" s="55"/>
      <c r="CC91" s="55"/>
      <c r="CD91" s="69">
        <f t="shared" si="61"/>
        <v>0</v>
      </c>
      <c r="CE91" s="132"/>
      <c r="CF91" s="55"/>
      <c r="CG91" s="55"/>
      <c r="CH91" s="55"/>
      <c r="CI91" s="55"/>
      <c r="CJ91" s="55"/>
      <c r="CK91" s="55"/>
      <c r="CL91" s="55"/>
      <c r="CM91" s="69">
        <f t="shared" si="63"/>
        <v>0</v>
      </c>
      <c r="CN91" s="132"/>
      <c r="CO91" s="55"/>
      <c r="CP91" s="55"/>
      <c r="CQ91" s="55"/>
      <c r="CR91" s="55"/>
      <c r="CS91" s="55"/>
      <c r="CT91" s="55"/>
      <c r="CU91" s="55">
        <v>50000</v>
      </c>
      <c r="CV91" s="55">
        <f t="shared" si="64"/>
        <v>50000</v>
      </c>
    </row>
    <row r="92" spans="1:100" s="46" customFormat="1" ht="12.75" x14ac:dyDescent="0.2">
      <c r="C92" s="51">
        <v>2018</v>
      </c>
      <c r="D92" s="51">
        <v>2019</v>
      </c>
      <c r="E92" s="51">
        <v>2020</v>
      </c>
      <c r="F92" s="51">
        <v>2021</v>
      </c>
      <c r="G92" s="51">
        <v>2022</v>
      </c>
      <c r="H92" s="51">
        <v>2020</v>
      </c>
      <c r="I92" s="51">
        <v>2021</v>
      </c>
      <c r="J92" s="51">
        <v>2022</v>
      </c>
      <c r="K92" s="51">
        <v>2018</v>
      </c>
      <c r="L92" s="51">
        <v>2019</v>
      </c>
      <c r="M92" s="51">
        <v>2022</v>
      </c>
      <c r="N92" s="51">
        <v>2018</v>
      </c>
      <c r="O92" s="51">
        <v>2019</v>
      </c>
      <c r="P92" s="51">
        <v>2022</v>
      </c>
      <c r="Q92" s="51">
        <v>2018</v>
      </c>
      <c r="R92" s="51">
        <v>2019</v>
      </c>
      <c r="S92" s="51">
        <v>2020</v>
      </c>
      <c r="T92" s="51">
        <v>2021</v>
      </c>
      <c r="U92" s="51">
        <v>2022</v>
      </c>
      <c r="V92" s="51">
        <v>2019</v>
      </c>
      <c r="W92" s="51">
        <v>2018</v>
      </c>
      <c r="X92" s="51">
        <v>2019</v>
      </c>
      <c r="Y92" s="51">
        <v>2020</v>
      </c>
      <c r="Z92" s="51">
        <v>2021</v>
      </c>
      <c r="AA92" s="51">
        <v>2022</v>
      </c>
      <c r="AB92" s="51">
        <v>2018</v>
      </c>
      <c r="AC92" s="51">
        <v>2019</v>
      </c>
      <c r="AD92" s="51">
        <v>2020</v>
      </c>
      <c r="AE92" s="51">
        <v>2021</v>
      </c>
      <c r="AF92" s="51">
        <v>2022</v>
      </c>
      <c r="AG92" s="51">
        <v>2022</v>
      </c>
      <c r="AL92" s="53"/>
      <c r="AM92" s="53"/>
      <c r="AN92" s="53"/>
      <c r="AO92" s="53"/>
      <c r="AP92" s="53"/>
      <c r="AQ92" s="53"/>
      <c r="AR92" s="53"/>
      <c r="AS92" s="51"/>
      <c r="AT92" s="53"/>
      <c r="AU92" s="53"/>
      <c r="AV92" s="53"/>
      <c r="AW92" s="53"/>
      <c r="AX92" s="53"/>
      <c r="AY92" s="53"/>
      <c r="AZ92" s="53"/>
      <c r="BA92" s="53"/>
      <c r="BB92" s="53"/>
      <c r="BK92" s="132"/>
      <c r="BL92" s="55"/>
      <c r="BM92" s="132"/>
      <c r="BN92" s="55"/>
      <c r="BO92" s="55"/>
      <c r="BP92" s="55"/>
      <c r="BQ92" s="55"/>
      <c r="BR92" s="55"/>
      <c r="BS92" s="55"/>
      <c r="BT92" s="55"/>
      <c r="BU92" s="69">
        <f t="shared" si="60"/>
        <v>0</v>
      </c>
      <c r="BV92" s="132"/>
      <c r="BW92" s="55"/>
      <c r="BX92" s="55"/>
      <c r="BY92" s="55"/>
      <c r="BZ92" s="55"/>
      <c r="CA92" s="55"/>
      <c r="CB92" s="55"/>
      <c r="CC92" s="55"/>
      <c r="CD92" s="69">
        <f t="shared" si="61"/>
        <v>0</v>
      </c>
      <c r="CE92" s="132"/>
      <c r="CF92" s="55"/>
      <c r="CG92" s="55"/>
      <c r="CH92" s="55"/>
      <c r="CI92" s="55"/>
      <c r="CJ92" s="55"/>
      <c r="CK92" s="55"/>
      <c r="CL92" s="55"/>
      <c r="CM92" s="69">
        <f t="shared" si="63"/>
        <v>0</v>
      </c>
      <c r="CN92" s="132"/>
      <c r="CO92" s="55"/>
      <c r="CP92" s="55"/>
      <c r="CQ92" s="55"/>
      <c r="CR92" s="55"/>
      <c r="CS92" s="55"/>
      <c r="CT92" s="55"/>
      <c r="CU92" s="55"/>
      <c r="CV92" s="55">
        <f t="shared" si="64"/>
        <v>0</v>
      </c>
    </row>
    <row r="93" spans="1:100" s="46" customFormat="1" ht="15.6" customHeight="1" x14ac:dyDescent="0.2">
      <c r="A93" s="91" t="s">
        <v>128</v>
      </c>
      <c r="B93" s="96" t="s">
        <v>115</v>
      </c>
      <c r="C93" s="56">
        <v>5917074</v>
      </c>
      <c r="D93" s="56">
        <v>5998273</v>
      </c>
      <c r="E93" s="56">
        <v>5913394</v>
      </c>
      <c r="F93" s="56">
        <v>7990528</v>
      </c>
      <c r="G93" s="56">
        <v>10390028</v>
      </c>
      <c r="H93" s="56">
        <v>6413394</v>
      </c>
      <c r="I93" s="56">
        <v>8190528</v>
      </c>
      <c r="J93" s="56">
        <v>10420028</v>
      </c>
      <c r="K93" s="56">
        <v>5065804</v>
      </c>
      <c r="M93" s="56">
        <v>9035028</v>
      </c>
      <c r="N93" s="56">
        <v>4982074</v>
      </c>
      <c r="O93" s="46">
        <v>6118273</v>
      </c>
      <c r="P93" s="56">
        <v>10392028</v>
      </c>
      <c r="Q93" s="56">
        <v>4610074</v>
      </c>
      <c r="R93" s="46">
        <v>4934273</v>
      </c>
      <c r="S93" s="56">
        <v>5193394</v>
      </c>
      <c r="T93" s="56">
        <v>6629528</v>
      </c>
      <c r="U93" s="56">
        <v>7326028</v>
      </c>
      <c r="V93" s="56">
        <v>4911273</v>
      </c>
      <c r="W93" s="56">
        <v>4780074</v>
      </c>
      <c r="Y93" s="56">
        <v>5523394</v>
      </c>
      <c r="Z93" s="56">
        <v>7490528</v>
      </c>
      <c r="AA93" s="56">
        <v>8895028</v>
      </c>
      <c r="AB93" s="55">
        <v>4981074</v>
      </c>
      <c r="AC93" s="55">
        <v>5262273</v>
      </c>
      <c r="AD93" s="55">
        <v>5828394</v>
      </c>
      <c r="AE93" s="55">
        <v>7295528</v>
      </c>
      <c r="AF93" s="55">
        <v>8915028</v>
      </c>
      <c r="AG93" s="55">
        <v>8990028</v>
      </c>
      <c r="AL93" s="55"/>
      <c r="AM93" s="55"/>
      <c r="AN93" s="55"/>
      <c r="AO93" s="55"/>
      <c r="AP93" s="55"/>
      <c r="AQ93" s="55"/>
      <c r="AR93" s="55"/>
      <c r="AT93" s="55"/>
      <c r="AU93" s="55"/>
      <c r="AV93" s="55"/>
      <c r="AW93" s="55"/>
      <c r="AX93" s="55"/>
      <c r="AY93" s="55"/>
      <c r="AZ93" s="55"/>
      <c r="BA93" s="55"/>
      <c r="BB93" s="55"/>
      <c r="BK93" s="132"/>
      <c r="BL93" s="55"/>
      <c r="BM93" s="132"/>
      <c r="BN93" s="55"/>
      <c r="BO93" s="55"/>
      <c r="BP93" s="55"/>
      <c r="BQ93" s="55"/>
      <c r="BR93" s="55"/>
      <c r="BS93" s="55"/>
      <c r="BT93" s="55"/>
      <c r="BU93" s="69">
        <f t="shared" si="60"/>
        <v>0</v>
      </c>
      <c r="BV93" s="132"/>
      <c r="BW93" s="55"/>
      <c r="BX93" s="55"/>
      <c r="BY93" s="55"/>
      <c r="BZ93" s="55"/>
      <c r="CA93" s="55"/>
      <c r="CB93" s="55"/>
      <c r="CC93" s="55"/>
      <c r="CD93" s="69">
        <f t="shared" si="61"/>
        <v>0</v>
      </c>
      <c r="CE93" s="132"/>
      <c r="CF93" s="55"/>
      <c r="CG93" s="55"/>
      <c r="CH93" s="55"/>
      <c r="CI93" s="55"/>
      <c r="CJ93" s="55"/>
      <c r="CK93" s="55"/>
      <c r="CL93" s="55">
        <v>100000</v>
      </c>
      <c r="CM93" s="69">
        <f t="shared" si="63"/>
        <v>100000</v>
      </c>
      <c r="CN93" s="132"/>
      <c r="CO93" s="55"/>
      <c r="CP93" s="55"/>
      <c r="CQ93" s="55"/>
      <c r="CR93" s="55"/>
      <c r="CS93" s="55"/>
      <c r="CT93" s="55"/>
      <c r="CU93" s="55">
        <v>200000</v>
      </c>
      <c r="CV93" s="55">
        <f t="shared" si="64"/>
        <v>200000</v>
      </c>
    </row>
    <row r="94" spans="1:100" s="46" customFormat="1" ht="12.75" x14ac:dyDescent="0.2">
      <c r="A94" s="91" t="s">
        <v>129</v>
      </c>
      <c r="B94" s="97" t="s">
        <v>117</v>
      </c>
      <c r="C94" s="56">
        <v>3039000</v>
      </c>
      <c r="D94" s="56">
        <v>3356750</v>
      </c>
      <c r="E94" s="56">
        <v>4838000</v>
      </c>
      <c r="F94" s="56">
        <v>6107926</v>
      </c>
      <c r="G94" s="56">
        <v>9168600</v>
      </c>
      <c r="H94" s="56">
        <v>5538000</v>
      </c>
      <c r="I94" s="56">
        <v>7507926</v>
      </c>
      <c r="J94" s="56">
        <v>9668600</v>
      </c>
      <c r="K94" s="56">
        <v>1382000</v>
      </c>
      <c r="M94" s="56">
        <v>9518600</v>
      </c>
      <c r="N94" s="56">
        <v>1394000</v>
      </c>
      <c r="O94" s="46">
        <v>1996750</v>
      </c>
      <c r="P94" s="56">
        <v>9488600</v>
      </c>
      <c r="Q94" s="56">
        <v>1049000</v>
      </c>
      <c r="R94" s="46">
        <v>2336750</v>
      </c>
      <c r="S94" s="56">
        <v>3708000</v>
      </c>
      <c r="T94" s="56">
        <v>5463926</v>
      </c>
      <c r="U94" s="56">
        <v>9188600</v>
      </c>
      <c r="V94" s="56">
        <v>3111750</v>
      </c>
      <c r="W94" s="56">
        <v>1207000</v>
      </c>
      <c r="Y94" s="56">
        <v>3313000</v>
      </c>
      <c r="Z94" s="56">
        <v>7072926</v>
      </c>
      <c r="AA94" s="56">
        <v>10728600</v>
      </c>
      <c r="AB94" s="55">
        <v>549000</v>
      </c>
      <c r="AC94" s="55">
        <v>1076750</v>
      </c>
      <c r="AD94" s="55">
        <v>1053000</v>
      </c>
      <c r="AE94" s="55">
        <v>1232926</v>
      </c>
      <c r="AF94" s="55">
        <v>1872600</v>
      </c>
      <c r="AG94" s="56">
        <v>9668600</v>
      </c>
      <c r="AL94" s="55"/>
      <c r="AM94" s="55"/>
      <c r="AN94" s="55"/>
      <c r="AO94" s="55"/>
      <c r="AP94" s="55"/>
      <c r="AQ94" s="55"/>
      <c r="AR94" s="55"/>
      <c r="AT94" s="55"/>
      <c r="AU94" s="55"/>
      <c r="AV94" s="55"/>
      <c r="AW94" s="55"/>
      <c r="AX94" s="55"/>
      <c r="AY94" s="55"/>
      <c r="AZ94" s="55"/>
      <c r="BA94" s="55"/>
      <c r="BB94" s="55"/>
      <c r="BK94" s="132"/>
      <c r="BL94" s="55"/>
      <c r="BM94" s="132"/>
      <c r="BN94" s="55"/>
      <c r="BO94" s="55"/>
      <c r="BP94" s="55"/>
      <c r="BQ94" s="55"/>
      <c r="BR94" s="55"/>
      <c r="BS94" s="55"/>
      <c r="BT94" s="55"/>
      <c r="BU94" s="69">
        <f t="shared" si="60"/>
        <v>0</v>
      </c>
      <c r="BV94" s="132"/>
      <c r="BW94" s="55"/>
      <c r="BX94" s="55"/>
      <c r="BY94" s="55"/>
      <c r="BZ94" s="55"/>
      <c r="CA94" s="55"/>
      <c r="CB94" s="55"/>
      <c r="CC94" s="55"/>
      <c r="CD94" s="69">
        <f t="shared" si="61"/>
        <v>0</v>
      </c>
      <c r="CE94" s="132"/>
      <c r="CF94" s="55"/>
      <c r="CG94" s="55"/>
      <c r="CH94" s="55"/>
      <c r="CI94" s="55"/>
      <c r="CJ94" s="55"/>
      <c r="CK94" s="55"/>
      <c r="CL94" s="55"/>
      <c r="CM94" s="69">
        <f t="shared" si="63"/>
        <v>0</v>
      </c>
      <c r="CN94" s="132"/>
      <c r="CO94" s="55"/>
      <c r="CP94" s="55"/>
      <c r="CQ94" s="55"/>
      <c r="CR94" s="55"/>
      <c r="CS94" s="55"/>
      <c r="CT94" s="55"/>
      <c r="CU94" s="55">
        <v>4050000</v>
      </c>
      <c r="CV94" s="55">
        <f t="shared" si="64"/>
        <v>4050000</v>
      </c>
    </row>
    <row r="95" spans="1:100" s="46" customFormat="1" ht="12.75" x14ac:dyDescent="0.2">
      <c r="A95" s="91" t="s">
        <v>130</v>
      </c>
      <c r="B95" s="92" t="s">
        <v>119</v>
      </c>
      <c r="C95" s="46">
        <v>361031</v>
      </c>
      <c r="D95" s="46">
        <v>334031</v>
      </c>
      <c r="E95" s="46">
        <v>302531</v>
      </c>
      <c r="F95" s="56">
        <v>319531</v>
      </c>
      <c r="G95" s="56">
        <v>329531</v>
      </c>
      <c r="H95" s="56">
        <v>302531</v>
      </c>
      <c r="I95" s="56">
        <v>319531</v>
      </c>
      <c r="J95" s="56">
        <v>329531</v>
      </c>
      <c r="K95" s="56">
        <v>511031</v>
      </c>
      <c r="M95" s="56">
        <v>329531</v>
      </c>
      <c r="N95" s="56">
        <v>248031</v>
      </c>
      <c r="O95" s="46">
        <v>334031</v>
      </c>
      <c r="P95" s="56">
        <v>329531</v>
      </c>
      <c r="Q95" s="56">
        <v>336031</v>
      </c>
      <c r="R95" s="46">
        <v>309031</v>
      </c>
      <c r="S95" s="56">
        <v>302531</v>
      </c>
      <c r="T95" s="56">
        <v>339531</v>
      </c>
      <c r="U95" s="56">
        <v>329531</v>
      </c>
      <c r="V95" s="56">
        <v>334031</v>
      </c>
      <c r="W95" s="56">
        <v>336031</v>
      </c>
      <c r="Y95" s="56">
        <v>2302531</v>
      </c>
      <c r="Z95" s="56">
        <v>319531</v>
      </c>
      <c r="AA95" s="56">
        <v>329531</v>
      </c>
      <c r="AB95" s="55">
        <v>316031</v>
      </c>
      <c r="AC95" s="55">
        <v>324031</v>
      </c>
      <c r="AD95" s="55">
        <v>292531</v>
      </c>
      <c r="AE95" s="55">
        <v>309531</v>
      </c>
      <c r="AF95" s="55">
        <v>329531</v>
      </c>
      <c r="AG95" s="56">
        <v>329531</v>
      </c>
      <c r="AL95" s="55"/>
      <c r="AM95" s="55"/>
      <c r="AN95" s="55"/>
      <c r="AO95" s="55"/>
      <c r="AP95" s="55"/>
      <c r="AQ95" s="55"/>
      <c r="AR95" s="55"/>
      <c r="AT95" s="55"/>
      <c r="AU95" s="55"/>
      <c r="AV95" s="55"/>
      <c r="AW95" s="55"/>
      <c r="AX95" s="55"/>
      <c r="AY95" s="55"/>
      <c r="AZ95" s="55"/>
      <c r="BA95" s="55"/>
      <c r="BB95" s="55"/>
      <c r="BK95" s="132"/>
      <c r="BL95" s="55"/>
      <c r="BM95" s="132"/>
      <c r="BN95" s="55"/>
      <c r="BO95" s="55"/>
      <c r="BP95" s="55"/>
      <c r="BQ95" s="55"/>
      <c r="BR95" s="55"/>
      <c r="BS95" s="55"/>
      <c r="BT95" s="55"/>
      <c r="BU95" s="69">
        <f t="shared" si="60"/>
        <v>0</v>
      </c>
      <c r="BV95" s="132"/>
      <c r="BW95" s="55"/>
      <c r="BX95" s="55"/>
      <c r="BY95" s="55"/>
      <c r="BZ95" s="55"/>
      <c r="CA95" s="55"/>
      <c r="CB95" s="55"/>
      <c r="CC95" s="55">
        <v>1300000</v>
      </c>
      <c r="CD95" s="69">
        <f t="shared" si="61"/>
        <v>1300000</v>
      </c>
      <c r="CE95" s="132"/>
      <c r="CF95" s="55"/>
      <c r="CG95" s="55"/>
      <c r="CH95" s="55"/>
      <c r="CI95" s="55"/>
      <c r="CJ95" s="55"/>
      <c r="CK95" s="55"/>
      <c r="CL95" s="55">
        <v>3300000</v>
      </c>
      <c r="CM95" s="69">
        <f t="shared" si="63"/>
        <v>3300000</v>
      </c>
      <c r="CN95" s="132"/>
      <c r="CO95" s="55"/>
      <c r="CP95" s="55"/>
      <c r="CQ95" s="55"/>
      <c r="CR95" s="55"/>
      <c r="CS95" s="55"/>
      <c r="CT95" s="55"/>
      <c r="CU95" s="55">
        <v>3000000</v>
      </c>
      <c r="CV95" s="55">
        <f t="shared" si="64"/>
        <v>3000000</v>
      </c>
    </row>
    <row r="96" spans="1:100" s="46" customFormat="1" ht="12.75" x14ac:dyDescent="0.2">
      <c r="A96" s="98" t="s">
        <v>131</v>
      </c>
      <c r="B96" s="94" t="s">
        <v>121</v>
      </c>
      <c r="C96" s="55">
        <v>1355683</v>
      </c>
      <c r="D96" s="55">
        <v>1397194</v>
      </c>
      <c r="E96" s="55">
        <v>1377258</v>
      </c>
      <c r="F96" s="56">
        <v>1419228</v>
      </c>
      <c r="G96" s="56">
        <v>1548421</v>
      </c>
      <c r="H96" s="56">
        <v>1377258</v>
      </c>
      <c r="I96" s="56">
        <v>1419228</v>
      </c>
      <c r="J96" s="56">
        <v>1578421</v>
      </c>
      <c r="K96" s="56">
        <v>1203833</v>
      </c>
      <c r="M96" s="56">
        <v>1565421</v>
      </c>
      <c r="N96" s="56">
        <v>1040683</v>
      </c>
      <c r="O96" s="46">
        <v>1354194</v>
      </c>
      <c r="P96" s="56">
        <v>1546421</v>
      </c>
      <c r="Q96" s="56">
        <v>1207683</v>
      </c>
      <c r="R96" s="46">
        <v>1276194</v>
      </c>
      <c r="S96" s="56">
        <v>1340258</v>
      </c>
      <c r="T96" s="56">
        <v>1317228</v>
      </c>
      <c r="U96" s="56">
        <v>1412421</v>
      </c>
      <c r="V96" s="56">
        <v>1347194</v>
      </c>
      <c r="W96" s="56">
        <v>1157683</v>
      </c>
      <c r="Y96" s="56">
        <v>1345258</v>
      </c>
      <c r="Z96" s="56">
        <v>1439228</v>
      </c>
      <c r="AA96" s="56">
        <v>1558421</v>
      </c>
      <c r="AB96" s="55">
        <v>1186683</v>
      </c>
      <c r="AC96" s="55">
        <v>1181194</v>
      </c>
      <c r="AD96" s="55">
        <v>1198258</v>
      </c>
      <c r="AE96" s="55">
        <v>1239228</v>
      </c>
      <c r="AF96" s="55">
        <v>1451421</v>
      </c>
      <c r="AG96" s="56">
        <v>1548421</v>
      </c>
      <c r="AL96" s="55"/>
      <c r="AM96" s="55"/>
      <c r="AN96" s="55"/>
      <c r="AO96" s="55"/>
      <c r="AP96" s="55"/>
      <c r="AQ96" s="55"/>
      <c r="AR96" s="55"/>
      <c r="AT96" s="55"/>
      <c r="AU96" s="55"/>
      <c r="AV96" s="55"/>
      <c r="AW96" s="55"/>
      <c r="AX96" s="55"/>
      <c r="AY96" s="55"/>
      <c r="AZ96" s="55"/>
      <c r="BA96" s="55"/>
      <c r="BB96" s="55"/>
      <c r="BK96" s="132"/>
      <c r="BL96" s="55"/>
      <c r="BM96" s="132"/>
      <c r="BN96" s="55"/>
      <c r="BO96" s="55"/>
      <c r="BP96" s="55"/>
      <c r="BQ96" s="55"/>
      <c r="BR96" s="55"/>
      <c r="BS96" s="55"/>
      <c r="BT96" s="55"/>
      <c r="BU96" s="69">
        <f t="shared" si="60"/>
        <v>0</v>
      </c>
      <c r="BV96" s="132"/>
      <c r="BW96" s="55"/>
      <c r="BX96" s="55"/>
      <c r="BY96" s="55"/>
      <c r="BZ96" s="55"/>
      <c r="CA96" s="55"/>
      <c r="CB96" s="55"/>
      <c r="CC96" s="55"/>
      <c r="CD96" s="69">
        <f t="shared" si="61"/>
        <v>0</v>
      </c>
      <c r="CE96" s="132"/>
      <c r="CF96" s="55"/>
      <c r="CG96" s="55"/>
      <c r="CH96" s="55"/>
      <c r="CI96" s="55"/>
      <c r="CJ96" s="55"/>
      <c r="CK96" s="55"/>
      <c r="CL96" s="55"/>
      <c r="CM96" s="69">
        <f t="shared" si="63"/>
        <v>0</v>
      </c>
      <c r="CN96" s="132"/>
      <c r="CO96" s="55"/>
      <c r="CP96" s="55"/>
      <c r="CQ96" s="55"/>
      <c r="CR96" s="55"/>
      <c r="CS96" s="55"/>
      <c r="CT96" s="55"/>
      <c r="CU96" s="55">
        <v>1000000</v>
      </c>
      <c r="CV96" s="55">
        <f t="shared" si="64"/>
        <v>1000000</v>
      </c>
    </row>
    <row r="97" spans="1:100" s="46" customFormat="1" ht="12.75" x14ac:dyDescent="0.2">
      <c r="A97" s="93" t="s">
        <v>132</v>
      </c>
      <c r="B97" s="99" t="s">
        <v>123</v>
      </c>
      <c r="C97" s="56">
        <v>100000</v>
      </c>
      <c r="D97" s="56">
        <v>100000</v>
      </c>
      <c r="E97" s="56">
        <v>140000</v>
      </c>
      <c r="F97" s="56">
        <v>365000</v>
      </c>
      <c r="G97" s="56">
        <v>415000</v>
      </c>
      <c r="H97" s="56">
        <v>90000</v>
      </c>
      <c r="I97" s="56">
        <v>215000</v>
      </c>
      <c r="J97" s="56">
        <v>2215000</v>
      </c>
      <c r="K97" s="56">
        <v>180000</v>
      </c>
      <c r="M97" s="56">
        <v>430000</v>
      </c>
      <c r="N97" s="56">
        <v>3708117</v>
      </c>
      <c r="P97" s="56">
        <v>415000</v>
      </c>
      <c r="R97" s="56">
        <v>50000</v>
      </c>
      <c r="S97" s="56">
        <v>90000</v>
      </c>
      <c r="T97" s="56">
        <v>215000</v>
      </c>
      <c r="U97" s="46">
        <v>215000</v>
      </c>
      <c r="V97" s="56">
        <v>33000</v>
      </c>
      <c r="W97" s="56">
        <v>5000</v>
      </c>
      <c r="Y97" s="56">
        <v>90000</v>
      </c>
      <c r="Z97" s="56">
        <v>285000</v>
      </c>
      <c r="AA97" s="56">
        <v>415000</v>
      </c>
      <c r="AB97" s="55">
        <v>0</v>
      </c>
      <c r="AC97" s="55">
        <v>0</v>
      </c>
      <c r="AD97" s="55">
        <v>90000</v>
      </c>
      <c r="AE97" s="55">
        <v>235000</v>
      </c>
      <c r="AF97" s="55">
        <v>245000</v>
      </c>
      <c r="AG97" s="56">
        <v>415000</v>
      </c>
      <c r="AL97" s="55"/>
      <c r="AM97" s="55"/>
      <c r="AN97" s="55"/>
      <c r="AO97" s="55"/>
      <c r="AP97" s="55"/>
      <c r="AQ97" s="55"/>
      <c r="AR97" s="55"/>
      <c r="AT97" s="55"/>
      <c r="AU97" s="55"/>
      <c r="AV97" s="55"/>
      <c r="AW97" s="55"/>
      <c r="AX97" s="55"/>
      <c r="AY97" s="55"/>
      <c r="AZ97" s="55"/>
      <c r="BA97" s="55"/>
      <c r="BB97" s="55"/>
      <c r="BK97" s="132"/>
      <c r="BL97" s="55"/>
      <c r="BM97" s="132"/>
      <c r="BN97" s="55"/>
      <c r="BO97" s="55"/>
      <c r="BP97" s="55"/>
      <c r="BQ97" s="55"/>
      <c r="BR97" s="55"/>
      <c r="BS97" s="55"/>
      <c r="BT97" s="55"/>
      <c r="BU97" s="69">
        <f t="shared" si="60"/>
        <v>0</v>
      </c>
      <c r="BV97" s="132"/>
      <c r="BW97" s="55"/>
      <c r="BX97" s="55"/>
      <c r="BY97" s="55"/>
      <c r="BZ97" s="55"/>
      <c r="CA97" s="55"/>
      <c r="CB97" s="55"/>
      <c r="CC97" s="55"/>
      <c r="CD97" s="69">
        <f t="shared" si="61"/>
        <v>0</v>
      </c>
      <c r="CE97" s="132"/>
      <c r="CF97" s="55"/>
      <c r="CG97" s="55"/>
      <c r="CH97" s="55"/>
      <c r="CI97" s="55"/>
      <c r="CJ97" s="55"/>
      <c r="CK97" s="55"/>
      <c r="CL97" s="55">
        <v>50000</v>
      </c>
      <c r="CM97" s="69">
        <f t="shared" si="63"/>
        <v>50000</v>
      </c>
      <c r="CN97" s="132"/>
      <c r="CO97" s="55"/>
      <c r="CP97" s="55"/>
      <c r="CQ97" s="55"/>
      <c r="CR97" s="55"/>
      <c r="CS97" s="55"/>
      <c r="CT97" s="55"/>
      <c r="CU97" s="55">
        <v>50000</v>
      </c>
      <c r="CV97" s="55">
        <f t="shared" si="64"/>
        <v>50000</v>
      </c>
    </row>
    <row r="98" spans="1:100" s="46" customFormat="1" ht="12.75" x14ac:dyDescent="0.2">
      <c r="A98" s="91" t="s">
        <v>133</v>
      </c>
      <c r="B98" s="51" t="s">
        <v>134</v>
      </c>
      <c r="L98" s="46">
        <v>12536248</v>
      </c>
      <c r="X98" s="46">
        <v>10072248</v>
      </c>
      <c r="Z98" s="56"/>
      <c r="AF98" s="56"/>
      <c r="AG98" s="56"/>
      <c r="AH98" s="56"/>
      <c r="AI98" s="56"/>
      <c r="AJ98" s="56"/>
      <c r="AK98" s="56"/>
      <c r="AL98" s="55"/>
      <c r="AM98" s="55"/>
      <c r="AN98" s="55"/>
      <c r="AO98" s="55"/>
      <c r="AP98" s="55"/>
      <c r="AQ98" s="55"/>
      <c r="AR98" s="55"/>
      <c r="AT98" s="55"/>
      <c r="AU98" s="55"/>
      <c r="AV98" s="55"/>
      <c r="AW98" s="55"/>
      <c r="AX98" s="55"/>
      <c r="AY98" s="55"/>
      <c r="AZ98" s="55"/>
      <c r="BA98" s="55"/>
      <c r="BB98" s="55"/>
      <c r="BC98" s="100"/>
      <c r="BD98" s="100"/>
      <c r="BK98" s="132"/>
      <c r="BL98" s="55"/>
      <c r="BM98" s="132"/>
      <c r="BN98" s="55"/>
      <c r="BO98" s="55"/>
      <c r="BP98" s="55"/>
      <c r="BQ98" s="55"/>
      <c r="BR98" s="55"/>
      <c r="BS98" s="55"/>
      <c r="BT98" s="55"/>
      <c r="BU98" s="69">
        <f t="shared" si="60"/>
        <v>0</v>
      </c>
      <c r="BV98" s="132"/>
      <c r="BW98" s="55"/>
      <c r="BX98" s="55"/>
      <c r="BY98" s="55"/>
      <c r="BZ98" s="55"/>
      <c r="CA98" s="55"/>
      <c r="CB98" s="55"/>
      <c r="CC98" s="55"/>
      <c r="CD98" s="69">
        <f t="shared" si="61"/>
        <v>0</v>
      </c>
      <c r="CE98" s="132"/>
      <c r="CF98" s="55"/>
      <c r="CG98" s="55"/>
      <c r="CH98" s="55"/>
      <c r="CI98" s="55"/>
      <c r="CJ98" s="55"/>
      <c r="CK98" s="55"/>
      <c r="CL98" s="55"/>
      <c r="CM98" s="69">
        <f t="shared" si="63"/>
        <v>0</v>
      </c>
      <c r="CN98" s="132"/>
      <c r="CO98" s="55"/>
      <c r="CP98" s="55"/>
      <c r="CQ98" s="55"/>
      <c r="CR98" s="55"/>
      <c r="CS98" s="55"/>
      <c r="CT98" s="55"/>
      <c r="CU98" s="55">
        <v>1404000</v>
      </c>
      <c r="CV98" s="55">
        <f t="shared" si="64"/>
        <v>1404000</v>
      </c>
    </row>
    <row r="99" spans="1:100" s="46" customFormat="1" ht="12.75" x14ac:dyDescent="0.2">
      <c r="A99" s="93" t="s">
        <v>135</v>
      </c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3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5"/>
      <c r="AL99" s="55"/>
      <c r="AM99" s="55"/>
      <c r="AN99" s="55"/>
      <c r="AO99" s="55"/>
      <c r="AP99" s="55"/>
      <c r="AQ99" s="55"/>
      <c r="AR99" s="55"/>
      <c r="AT99" s="55"/>
      <c r="AU99" s="55"/>
      <c r="AV99" s="55"/>
      <c r="AW99" s="55"/>
      <c r="AX99" s="55"/>
      <c r="AY99" s="55"/>
      <c r="AZ99" s="55"/>
      <c r="BA99" s="55"/>
      <c r="BB99" s="55"/>
      <c r="BK99" s="129"/>
      <c r="BM99" s="129"/>
      <c r="BU99" s="69">
        <f t="shared" si="60"/>
        <v>0</v>
      </c>
      <c r="BV99" s="129"/>
      <c r="CD99" s="69">
        <f t="shared" si="61"/>
        <v>0</v>
      </c>
      <c r="CE99" s="129"/>
      <c r="CM99" s="69">
        <f t="shared" si="63"/>
        <v>0</v>
      </c>
      <c r="CN99" s="129"/>
      <c r="CU99" s="46">
        <v>1000000</v>
      </c>
      <c r="CV99" s="55">
        <f t="shared" si="64"/>
        <v>1000000</v>
      </c>
    </row>
    <row r="100" spans="1:100" s="46" customFormat="1" ht="12.75" x14ac:dyDescent="0.2">
      <c r="A100" s="48" t="s">
        <v>136</v>
      </c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3"/>
      <c r="AI100" s="55"/>
      <c r="AJ100" s="55"/>
      <c r="BK100" s="129"/>
      <c r="BM100" s="129"/>
      <c r="BT100" s="55">
        <v>15000</v>
      </c>
      <c r="BU100" s="69">
        <f t="shared" si="60"/>
        <v>15000</v>
      </c>
      <c r="BV100" s="129"/>
      <c r="CD100" s="69">
        <f t="shared" si="61"/>
        <v>0</v>
      </c>
      <c r="CE100" s="129"/>
      <c r="CL100" s="46">
        <v>1000000</v>
      </c>
      <c r="CM100" s="69">
        <f t="shared" si="63"/>
        <v>1000000</v>
      </c>
      <c r="CN100" s="132"/>
    </row>
    <row r="101" spans="1:100" s="46" customFormat="1" ht="12.75" x14ac:dyDescent="0.2">
      <c r="A101" s="48" t="s">
        <v>137</v>
      </c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3"/>
      <c r="AL101" s="53"/>
      <c r="AM101" s="53"/>
      <c r="AN101" s="53"/>
      <c r="AO101" s="53"/>
      <c r="AP101" s="53"/>
      <c r="AQ101" s="53"/>
      <c r="AR101" s="53"/>
      <c r="AS101" s="51"/>
      <c r="AT101" s="53"/>
      <c r="AU101" s="53"/>
      <c r="AV101" s="53"/>
      <c r="AW101" s="53"/>
      <c r="AX101" s="53"/>
      <c r="AY101" s="53"/>
      <c r="AZ101" s="53"/>
      <c r="BA101" s="53"/>
      <c r="BB101" s="53"/>
      <c r="BK101" s="129"/>
      <c r="BM101" s="129"/>
      <c r="BT101" s="46">
        <v>300000</v>
      </c>
      <c r="BU101" s="69">
        <f t="shared" si="60"/>
        <v>300000</v>
      </c>
      <c r="BV101" s="129"/>
      <c r="CD101" s="69">
        <f t="shared" si="61"/>
        <v>0</v>
      </c>
      <c r="CE101" s="129"/>
      <c r="CF101" s="53"/>
      <c r="CG101" s="51"/>
      <c r="CH101" s="55"/>
      <c r="CI101" s="55"/>
      <c r="CJ101" s="55"/>
      <c r="CK101" s="55"/>
      <c r="CL101" s="55"/>
      <c r="CM101" s="69">
        <f t="shared" si="63"/>
        <v>0</v>
      </c>
      <c r="CN101" s="129"/>
    </row>
    <row r="102" spans="1:100" s="46" customFormat="1" ht="12.75" x14ac:dyDescent="0.2">
      <c r="A102" s="47" t="s">
        <v>138</v>
      </c>
      <c r="C102" s="51"/>
      <c r="I102" s="51"/>
      <c r="AV102" s="55"/>
      <c r="AW102" s="55"/>
      <c r="AX102" s="55"/>
      <c r="AY102" s="55"/>
      <c r="AZ102" s="55"/>
      <c r="BA102" s="55"/>
      <c r="BB102" s="55"/>
      <c r="BK102" s="129"/>
      <c r="BM102" s="129"/>
      <c r="BU102" s="69">
        <f t="shared" si="60"/>
        <v>0</v>
      </c>
      <c r="BV102" s="129"/>
      <c r="CC102" s="46">
        <v>3500000</v>
      </c>
      <c r="CD102" s="69">
        <f t="shared" si="61"/>
        <v>3500000</v>
      </c>
      <c r="CE102" s="129"/>
      <c r="CF102" s="51"/>
      <c r="CG102" s="51"/>
      <c r="CH102" s="51"/>
      <c r="CI102" s="51"/>
      <c r="CJ102" s="51"/>
      <c r="CK102" s="51"/>
      <c r="CL102" s="46">
        <v>3400000</v>
      </c>
      <c r="CM102" s="69">
        <f t="shared" si="63"/>
        <v>3400000</v>
      </c>
      <c r="CN102" s="135"/>
    </row>
    <row r="103" spans="1:100" s="46" customFormat="1" ht="12.75" x14ac:dyDescent="0.2">
      <c r="A103" s="47" t="s">
        <v>139</v>
      </c>
      <c r="C103" s="51"/>
      <c r="D103" s="51"/>
      <c r="E103" s="51"/>
      <c r="F103" s="51"/>
      <c r="G103" s="51"/>
      <c r="H103" s="51"/>
      <c r="I103" s="51"/>
      <c r="K103" s="53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P103" s="55"/>
      <c r="AQ103" s="55"/>
      <c r="AR103" s="55"/>
      <c r="AS103" s="55"/>
      <c r="AV103" s="55"/>
      <c r="AW103" s="55"/>
      <c r="AX103" s="55"/>
      <c r="AY103" s="55"/>
      <c r="AZ103" s="55"/>
      <c r="BA103" s="55"/>
      <c r="BB103" s="55"/>
      <c r="BK103" s="129"/>
      <c r="BM103" s="129"/>
      <c r="BU103" s="69">
        <f t="shared" si="60"/>
        <v>0</v>
      </c>
      <c r="BV103" s="129"/>
      <c r="CC103" s="46">
        <v>1800000</v>
      </c>
      <c r="CD103" s="69">
        <f t="shared" si="61"/>
        <v>1800000</v>
      </c>
      <c r="CE103" s="129"/>
      <c r="CF103" s="55"/>
      <c r="CG103" s="55"/>
      <c r="CH103" s="55"/>
      <c r="CI103" s="55"/>
      <c r="CJ103" s="55"/>
      <c r="CK103" s="55"/>
      <c r="CL103" s="55">
        <v>1500000</v>
      </c>
      <c r="CM103" s="69">
        <f t="shared" si="63"/>
        <v>1500000</v>
      </c>
      <c r="CN103" s="132"/>
    </row>
    <row r="104" spans="1:100" s="46" customFormat="1" ht="12.75" x14ac:dyDescent="0.2">
      <c r="A104" s="47" t="s">
        <v>140</v>
      </c>
      <c r="C104" s="51"/>
      <c r="D104" s="51"/>
      <c r="E104" s="51"/>
      <c r="F104" s="51"/>
      <c r="G104" s="51"/>
      <c r="H104" s="51"/>
      <c r="I104" s="51"/>
      <c r="L104" s="51">
        <v>2018</v>
      </c>
      <c r="R104" s="51">
        <v>2019</v>
      </c>
      <c r="Y104" s="51">
        <v>2020</v>
      </c>
      <c r="AA104" s="55"/>
      <c r="AB104" s="55"/>
      <c r="AD104" s="51">
        <v>2021</v>
      </c>
      <c r="AE104" s="53"/>
      <c r="AF104" s="53"/>
      <c r="AG104" s="53"/>
      <c r="AH104" s="53"/>
      <c r="AI104" s="51">
        <v>2022</v>
      </c>
      <c r="AJ104" s="55"/>
      <c r="AK104" s="55"/>
      <c r="AL104" s="55"/>
      <c r="AM104" s="55"/>
      <c r="AN104" s="55"/>
      <c r="AO104" s="55"/>
      <c r="AW104" s="55"/>
      <c r="AX104" s="55"/>
      <c r="AY104" s="55"/>
      <c r="AZ104" s="55"/>
      <c r="BA104" s="55"/>
      <c r="BB104" s="55"/>
      <c r="BK104" s="129"/>
      <c r="BM104" s="129"/>
      <c r="BU104" s="69">
        <f t="shared" si="60"/>
        <v>0</v>
      </c>
      <c r="BV104" s="129"/>
      <c r="CD104" s="69">
        <f t="shared" si="61"/>
        <v>0</v>
      </c>
      <c r="CE104" s="129"/>
      <c r="CF104" s="55"/>
      <c r="CG104" s="55"/>
      <c r="CH104" s="55"/>
      <c r="CI104" s="55"/>
      <c r="CJ104" s="55"/>
      <c r="CK104" s="55"/>
      <c r="CL104" s="55">
        <v>80000</v>
      </c>
      <c r="CM104" s="69">
        <f t="shared" si="63"/>
        <v>80000</v>
      </c>
      <c r="CN104" s="132"/>
    </row>
    <row r="105" spans="1:100" s="46" customFormat="1" ht="12.75" x14ac:dyDescent="0.2">
      <c r="A105" s="49" t="s">
        <v>141</v>
      </c>
      <c r="B105" s="51"/>
      <c r="C105" s="56"/>
      <c r="D105" s="56"/>
      <c r="E105" s="56"/>
      <c r="F105" s="56"/>
      <c r="G105" s="56"/>
      <c r="H105" s="56"/>
      <c r="I105" s="56"/>
      <c r="L105" s="51" t="s">
        <v>112</v>
      </c>
      <c r="M105" s="51" t="s">
        <v>12</v>
      </c>
      <c r="N105" s="51" t="s">
        <v>14</v>
      </c>
      <c r="O105" s="51" t="s">
        <v>16</v>
      </c>
      <c r="P105" s="51" t="s">
        <v>18</v>
      </c>
      <c r="Q105" s="51" t="s">
        <v>20</v>
      </c>
      <c r="R105" s="51" t="s">
        <v>112</v>
      </c>
      <c r="S105" s="51" t="s">
        <v>12</v>
      </c>
      <c r="T105" s="51" t="s">
        <v>14</v>
      </c>
      <c r="U105" s="51" t="s">
        <v>16</v>
      </c>
      <c r="V105" s="51" t="s">
        <v>18</v>
      </c>
      <c r="W105" s="51" t="s">
        <v>113</v>
      </c>
      <c r="X105" s="51" t="s">
        <v>20</v>
      </c>
      <c r="Y105" s="51" t="s">
        <v>114</v>
      </c>
      <c r="Z105" s="51" t="s">
        <v>26</v>
      </c>
      <c r="AA105" s="51" t="s">
        <v>16</v>
      </c>
      <c r="AB105" s="51" t="s">
        <v>18</v>
      </c>
      <c r="AC105" s="51" t="s">
        <v>20</v>
      </c>
      <c r="AD105" s="53" t="s">
        <v>114</v>
      </c>
      <c r="AE105" s="51" t="s">
        <v>26</v>
      </c>
      <c r="AF105" s="51" t="s">
        <v>16</v>
      </c>
      <c r="AG105" s="51" t="s">
        <v>18</v>
      </c>
      <c r="AH105" s="51" t="s">
        <v>20</v>
      </c>
      <c r="AI105" s="51" t="s">
        <v>112</v>
      </c>
      <c r="AJ105" s="51" t="s">
        <v>26</v>
      </c>
      <c r="AK105" s="51" t="s">
        <v>12</v>
      </c>
      <c r="AL105" s="51" t="s">
        <v>14</v>
      </c>
      <c r="AM105" s="51" t="s">
        <v>16</v>
      </c>
      <c r="AN105" s="51" t="s">
        <v>18</v>
      </c>
      <c r="AO105" s="51" t="s">
        <v>20</v>
      </c>
      <c r="AP105" s="51" t="s">
        <v>30</v>
      </c>
      <c r="BK105" s="129"/>
      <c r="BM105" s="129"/>
      <c r="BV105" s="129"/>
      <c r="CD105" s="69">
        <f t="shared" si="61"/>
        <v>0</v>
      </c>
      <c r="CE105" s="129"/>
      <c r="CF105" s="55"/>
      <c r="CG105" s="55"/>
      <c r="CH105" s="55"/>
      <c r="CI105" s="55"/>
      <c r="CJ105" s="55"/>
      <c r="CK105" s="55"/>
      <c r="CL105" s="55">
        <v>80000</v>
      </c>
      <c r="CM105" s="69">
        <f t="shared" si="63"/>
        <v>80000</v>
      </c>
      <c r="CN105" s="132"/>
    </row>
    <row r="106" spans="1:100" x14ac:dyDescent="0.25">
      <c r="B106" s="25"/>
      <c r="C106" s="29"/>
      <c r="D106" s="29"/>
      <c r="E106" s="29"/>
      <c r="F106" s="29"/>
      <c r="G106" s="29"/>
      <c r="H106" s="29"/>
      <c r="I106" s="29"/>
      <c r="K106" s="26" t="s">
        <v>115</v>
      </c>
      <c r="L106" s="28">
        <v>5.9170740000000004</v>
      </c>
      <c r="M106" s="28">
        <v>5.065804</v>
      </c>
      <c r="N106" s="28">
        <v>4.9820739999999999</v>
      </c>
      <c r="O106" s="28">
        <v>4.610074</v>
      </c>
      <c r="P106" s="28">
        <v>4.7800739999999999</v>
      </c>
      <c r="Q106" s="28">
        <v>4.9810739999999996</v>
      </c>
      <c r="R106" s="28">
        <v>5.9982730000000002</v>
      </c>
      <c r="S106" s="29">
        <v>0</v>
      </c>
      <c r="T106" s="29">
        <v>6.1182730000000003</v>
      </c>
      <c r="U106" s="29">
        <v>4.9342730000000001</v>
      </c>
      <c r="V106" s="29">
        <v>0</v>
      </c>
      <c r="W106" s="28">
        <v>4.9112730000000004</v>
      </c>
      <c r="X106" s="28">
        <v>5.2622730000000004</v>
      </c>
      <c r="Y106" s="28">
        <v>5.9133940000000003</v>
      </c>
      <c r="Z106" s="28">
        <v>6.4133940000000003</v>
      </c>
      <c r="AA106" s="28">
        <v>5.1933939999999996</v>
      </c>
      <c r="AB106" s="28">
        <v>5.5233939999999997</v>
      </c>
      <c r="AC106" s="28">
        <v>5.8283940000000003</v>
      </c>
      <c r="AD106" s="28">
        <v>7.9905280000000003</v>
      </c>
      <c r="AE106" s="28">
        <v>8.1905280000000005</v>
      </c>
      <c r="AF106" s="28">
        <v>6.6295279999999996</v>
      </c>
      <c r="AG106" s="28">
        <v>7.4905280000000003</v>
      </c>
      <c r="AH106" s="28">
        <v>7.295528</v>
      </c>
      <c r="AI106" s="28">
        <v>10.390027999999999</v>
      </c>
      <c r="AJ106" s="28">
        <v>10.420028</v>
      </c>
      <c r="AK106" s="28">
        <v>9.0350280000000005</v>
      </c>
      <c r="AL106" s="28">
        <v>10.392028</v>
      </c>
      <c r="AM106" s="28">
        <v>7.326028</v>
      </c>
      <c r="AN106" s="28">
        <v>8.8950279999999999</v>
      </c>
      <c r="AO106" s="28">
        <v>8.9150279999999995</v>
      </c>
      <c r="AP106" s="28">
        <v>8.9900280000000006</v>
      </c>
      <c r="BK106" s="21"/>
      <c r="BM106" s="21"/>
      <c r="BV106" s="21"/>
      <c r="CE106" s="21"/>
      <c r="CF106" s="28"/>
      <c r="CG106" s="28"/>
      <c r="CH106" s="28"/>
      <c r="CI106" s="28"/>
      <c r="CJ106" s="28"/>
      <c r="CK106" s="28"/>
      <c r="CL106" s="28"/>
      <c r="CM106" s="115"/>
      <c r="CN106" s="28"/>
    </row>
    <row r="107" spans="1:100" x14ac:dyDescent="0.25">
      <c r="A107" s="25"/>
      <c r="B107" s="28"/>
      <c r="C107" s="28"/>
      <c r="D107" s="28"/>
      <c r="E107" s="28"/>
      <c r="F107" s="28"/>
      <c r="G107" s="28"/>
      <c r="H107" s="28"/>
      <c r="I107" s="28"/>
      <c r="K107" s="26" t="s">
        <v>123</v>
      </c>
      <c r="L107" s="28">
        <v>0.1</v>
      </c>
      <c r="M107" s="28">
        <v>0.18</v>
      </c>
      <c r="N107" s="28">
        <v>3.7081170000000001</v>
      </c>
      <c r="O107" s="28">
        <v>0</v>
      </c>
      <c r="P107" s="28">
        <v>5.0000000000000001E-3</v>
      </c>
      <c r="Q107" s="28">
        <v>0</v>
      </c>
      <c r="R107" s="28">
        <v>0.1</v>
      </c>
      <c r="S107" s="29">
        <v>0</v>
      </c>
      <c r="T107" s="29">
        <v>0</v>
      </c>
      <c r="U107" s="29">
        <v>0.05</v>
      </c>
      <c r="V107" s="29">
        <v>0</v>
      </c>
      <c r="W107" s="28">
        <v>3.3000000000000002E-2</v>
      </c>
      <c r="X107" s="28">
        <v>0</v>
      </c>
      <c r="Y107" s="28">
        <v>0.14000000000000001</v>
      </c>
      <c r="Z107" s="28">
        <v>0.09</v>
      </c>
      <c r="AA107" s="28">
        <v>0.09</v>
      </c>
      <c r="AB107" s="28">
        <v>0.09</v>
      </c>
      <c r="AC107" s="28">
        <v>0.09</v>
      </c>
      <c r="AD107" s="28">
        <v>0.36499999999999999</v>
      </c>
      <c r="AE107" s="28">
        <v>0.215</v>
      </c>
      <c r="AF107" s="28">
        <v>0.215</v>
      </c>
      <c r="AG107" s="28">
        <v>0.28499999999999998</v>
      </c>
      <c r="AH107" s="28">
        <v>0.23499999999999999</v>
      </c>
      <c r="AI107" s="28">
        <v>0.41499999999999998</v>
      </c>
      <c r="AJ107" s="28">
        <v>2.2149999999999999</v>
      </c>
      <c r="AK107" s="28">
        <v>0.43</v>
      </c>
      <c r="AL107" s="28">
        <v>0.41499999999999998</v>
      </c>
      <c r="AM107" s="28">
        <v>0.215</v>
      </c>
      <c r="AN107" s="28">
        <v>0.41499999999999998</v>
      </c>
      <c r="AO107" s="28">
        <v>0.245</v>
      </c>
      <c r="AP107" s="28">
        <v>0.41499999999999998</v>
      </c>
      <c r="BK107" s="21"/>
      <c r="BM107" s="21"/>
      <c r="BV107" s="21"/>
      <c r="CE107" s="21"/>
      <c r="CN107" s="21"/>
    </row>
    <row r="108" spans="1:100" ht="18.75" x14ac:dyDescent="0.3">
      <c r="A108" s="109" t="s">
        <v>142</v>
      </c>
      <c r="D108" s="25"/>
      <c r="E108" s="25"/>
      <c r="F108" s="25"/>
      <c r="G108" s="25"/>
      <c r="I108" s="28"/>
      <c r="K108" s="25" t="s">
        <v>143</v>
      </c>
      <c r="S108" s="29">
        <v>12.536248000000001</v>
      </c>
      <c r="T108" s="29">
        <v>0</v>
      </c>
      <c r="U108" s="29">
        <v>0</v>
      </c>
      <c r="V108" s="29">
        <v>10.072248</v>
      </c>
      <c r="BK108" s="21"/>
      <c r="BM108" s="21"/>
      <c r="BV108" s="21"/>
      <c r="CE108" s="21"/>
      <c r="CN108" s="21"/>
    </row>
    <row r="109" spans="1:100" ht="23.25" x14ac:dyDescent="0.35">
      <c r="A109" s="122">
        <v>2022</v>
      </c>
      <c r="B109" s="25"/>
      <c r="C109" s="25"/>
      <c r="D109" s="29"/>
      <c r="E109" s="29"/>
      <c r="F109" s="29"/>
      <c r="H109" s="27"/>
      <c r="BK109" s="21"/>
      <c r="BM109" s="21"/>
      <c r="BR109" s="32" t="s">
        <v>109</v>
      </c>
      <c r="BS109" s="28"/>
      <c r="BT109" s="28"/>
      <c r="BU109" s="28"/>
      <c r="BV109" s="28"/>
      <c r="BW109" s="28"/>
      <c r="BX109" s="28"/>
      <c r="BY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115"/>
      <c r="CL109" s="28"/>
      <c r="CN109" s="21"/>
    </row>
    <row r="110" spans="1:100" ht="26.25" x14ac:dyDescent="0.4">
      <c r="A110" s="123" t="s">
        <v>144</v>
      </c>
      <c r="B110" s="25"/>
      <c r="C110" s="25"/>
      <c r="D110" s="29"/>
      <c r="E110" s="29"/>
      <c r="F110" s="29"/>
      <c r="H110" s="27"/>
      <c r="BK110" s="21"/>
      <c r="BM110" s="21"/>
      <c r="BR110" s="33">
        <v>2022</v>
      </c>
      <c r="BS110" s="33">
        <v>2023</v>
      </c>
      <c r="BV110" s="21"/>
      <c r="BX110" s="33">
        <v>2024</v>
      </c>
      <c r="CC110" s="33">
        <v>2025</v>
      </c>
      <c r="CD110" s="28"/>
      <c r="CE110" s="21"/>
      <c r="CG110" s="28"/>
      <c r="CH110" s="33">
        <v>2026</v>
      </c>
      <c r="CI110" s="28"/>
      <c r="CK110" s="111"/>
      <c r="CL110" s="28"/>
      <c r="CN110" s="21"/>
    </row>
    <row r="111" spans="1:100" x14ac:dyDescent="0.25">
      <c r="A111" s="123" t="s">
        <v>145</v>
      </c>
      <c r="B111" s="25"/>
      <c r="C111" s="25"/>
      <c r="D111" s="29"/>
      <c r="E111" s="29"/>
      <c r="F111" s="29"/>
      <c r="H111" s="27"/>
      <c r="BK111" s="21"/>
      <c r="BM111" s="21"/>
      <c r="BR111" s="25" t="s">
        <v>150</v>
      </c>
      <c r="BS111" s="25" t="s">
        <v>112</v>
      </c>
      <c r="BT111" s="25" t="s">
        <v>34</v>
      </c>
      <c r="BU111" s="25" t="s">
        <v>12</v>
      </c>
      <c r="BV111" s="25" t="s">
        <v>26</v>
      </c>
      <c r="BW111" s="25" t="s">
        <v>36</v>
      </c>
      <c r="BX111" s="25" t="s">
        <v>112</v>
      </c>
      <c r="BY111" s="25" t="s">
        <v>34</v>
      </c>
      <c r="BZ111" s="25" t="s">
        <v>12</v>
      </c>
      <c r="CA111" s="25" t="s">
        <v>26</v>
      </c>
      <c r="CB111" s="25" t="s">
        <v>36</v>
      </c>
      <c r="CC111" s="25" t="s">
        <v>112</v>
      </c>
      <c r="CD111" s="25" t="s">
        <v>34</v>
      </c>
      <c r="CE111" s="25" t="s">
        <v>12</v>
      </c>
      <c r="CF111" s="25" t="s">
        <v>26</v>
      </c>
      <c r="CG111" s="25" t="s">
        <v>36</v>
      </c>
      <c r="CH111" s="25" t="s">
        <v>112</v>
      </c>
      <c r="CI111" s="25" t="s">
        <v>34</v>
      </c>
      <c r="CJ111" s="25" t="s">
        <v>12</v>
      </c>
      <c r="CK111" s="116" t="s">
        <v>26</v>
      </c>
      <c r="CL111" s="25" t="s">
        <v>36</v>
      </c>
      <c r="CN111" s="21"/>
    </row>
    <row r="112" spans="1:100" x14ac:dyDescent="0.25">
      <c r="A112" s="123" t="s">
        <v>146</v>
      </c>
      <c r="B112" s="25"/>
      <c r="C112" s="25"/>
      <c r="D112" s="29"/>
      <c r="E112" s="29"/>
      <c r="F112" s="29"/>
      <c r="H112" s="27"/>
      <c r="BK112" s="21"/>
      <c r="BM112" s="21"/>
      <c r="BQ112" s="34" t="s">
        <v>115</v>
      </c>
      <c r="BR112" s="39">
        <f>BK14+BK15+BK16+BK17+BK24+BK27</f>
        <v>7130000</v>
      </c>
      <c r="BS112" s="39">
        <f>BM14+BM15+BM16+BM17+BM24+BM27</f>
        <v>5121207</v>
      </c>
      <c r="BT112" s="39">
        <f>BO14+BO15+BO16+BO17+BO24+BO27</f>
        <v>5361207</v>
      </c>
      <c r="BU112" s="39">
        <f>BS14+BS15+BS16+BS17+BS24+BS27</f>
        <v>5011207</v>
      </c>
      <c r="BV112" s="39">
        <f>BQ14+BQ15+BQ16+BQ17+BQ24+BQ27</f>
        <v>10678207</v>
      </c>
      <c r="BW112" s="39">
        <f>BU14+BU15+BU16+BU17+BU24+BU27</f>
        <v>12100565</v>
      </c>
      <c r="BX112" s="39">
        <f>BV14+BV15+BV16+BV17+BV24+BV27</f>
        <v>5828957</v>
      </c>
      <c r="BY112" s="39">
        <f>BX14+BX15+BX16+BX17+BX24+BX27</f>
        <v>6108957</v>
      </c>
      <c r="BZ112" s="39">
        <f>CB14+CB15+CB16+CB17+CB24+CB27</f>
        <v>6053957</v>
      </c>
      <c r="CA112" s="39">
        <f>BZ14+BZ15+BZ16+BZ17+BZ24+BZ27+BY84</f>
        <v>10878957</v>
      </c>
      <c r="CB112" s="39">
        <f>CD14+CD15+CD16+CD17+CD24+CD27</f>
        <v>12240957</v>
      </c>
      <c r="CC112" s="39">
        <f>CE14+CE15+CE16+CE17+CE24+CE27</f>
        <v>5410957</v>
      </c>
      <c r="CD112" s="39">
        <f>CG14+CG15+CG16+CG17+CG24+CG27</f>
        <v>5730957</v>
      </c>
      <c r="CE112" s="39">
        <f>CK14+CK15+CK16+CK17+CK24+CK27</f>
        <v>5585957</v>
      </c>
      <c r="CF112" s="39">
        <f>CI14+CI15+CI16+CI17+CI24+CI27+CI84</f>
        <v>11829957</v>
      </c>
      <c r="CG112" s="39">
        <f>CM14+CM15+CM16+CM17+CM24+CM27+CM97</f>
        <v>12708957</v>
      </c>
      <c r="CH112" s="39">
        <f>CN14+CN15+CN16+CN17+CN24+CN27</f>
        <v>5692757</v>
      </c>
      <c r="CI112" s="39">
        <f>CP14+CP15+CP16+CP17+CP24+CP27</f>
        <v>6127757</v>
      </c>
      <c r="CJ112" s="39">
        <f>CT14+CT15+CT16+CT17+CT24+CT27</f>
        <v>5877757</v>
      </c>
      <c r="CK112" s="117">
        <f>CR14+CR15+CR16+CR17+CR24+CR27+CR84+CR86</f>
        <v>11629757</v>
      </c>
      <c r="CL112" s="39">
        <f>CV14+CV15+CV16+CV17+CV24+CV27+CV97+CV99</f>
        <v>13399757</v>
      </c>
      <c r="CN112" s="21"/>
    </row>
    <row r="113" spans="1:92" x14ac:dyDescent="0.25">
      <c r="A113" s="123" t="s">
        <v>147</v>
      </c>
      <c r="B113" s="25"/>
      <c r="C113" s="25"/>
      <c r="D113" s="29"/>
      <c r="E113" s="29"/>
      <c r="F113" s="29"/>
      <c r="H113" s="27"/>
      <c r="BK113" s="21"/>
      <c r="BM113" s="21"/>
      <c r="BQ113" s="35" t="s">
        <v>117</v>
      </c>
      <c r="BR113" s="40">
        <f>BK20+BK23+BK25+BK29+BK30+BK33+BK35+BK36</f>
        <v>13084000</v>
      </c>
      <c r="BS113" s="40">
        <f>BM20+BM23+BM25+BM29+BM30+BM33+BM35+BM36</f>
        <v>11210300</v>
      </c>
      <c r="BT113" s="40">
        <f>BO20+BO23+BO25+BO29+BO30+BO33+BO35+BO36</f>
        <v>11610300</v>
      </c>
      <c r="BU113" s="40">
        <f>BS20+BS23+BS25+BS29+BS30+BS33+BS35+BS36+BS88</f>
        <v>13561300</v>
      </c>
      <c r="BV113" s="40">
        <f>BQ20+BQ23+BQ25+BQ28+BQ29+BQ30++BQ33+BQ35+BQ36+BQ81</f>
        <v>10393023</v>
      </c>
      <c r="BW113" s="41">
        <f>BU20+BU23+BU25+BU29+BU30+BU33+BU35+BU36</f>
        <v>17330200</v>
      </c>
      <c r="BX113" s="40">
        <f>BV20+BV23+BV25+BV29+BV32+BV33+BV35</f>
        <v>10196400</v>
      </c>
      <c r="BY113" s="40">
        <f>BX20+BX23+BX25+BX29+BX32+BX33+BX35</f>
        <v>10796400</v>
      </c>
      <c r="BZ113" s="40">
        <f>CB20+CB23+CB25+CB29+CB30+CB32+CB33+CB35+CB88+CB89</f>
        <v>17843400</v>
      </c>
      <c r="CA113" s="40">
        <f>BZ20+BZ23+BZ25+BZ29+BZ30+BZ32+BZ33+BZ35</f>
        <v>20919400</v>
      </c>
      <c r="CB113" s="40">
        <f>CD20+CD23+CD25+CD29+CD30+CD32+CD33+CD35+CD36+CD102+CD103+CD95</f>
        <v>24506400</v>
      </c>
      <c r="CC113" s="40">
        <f>CE21+CE23+CE25+CE29+CE30+CE33+CE35+CE37</f>
        <v>7630950</v>
      </c>
      <c r="CD113" s="40">
        <f>CG21+CG23+CG25+CG29+CG30+CG33+CG35+CG37</f>
        <v>8480950</v>
      </c>
      <c r="CE113" s="40">
        <f>CK21+CK23+CK25+CK29+CK30+CK33+CK35+CK37</f>
        <v>12420950</v>
      </c>
      <c r="CF113" s="40">
        <f>CI20+CI21+CI23+CI25+CI29+CI30+CI33+CI35+CI37+CI85</f>
        <v>15677950</v>
      </c>
      <c r="CG113" s="40">
        <f>CM21+CM23+CM25+CM29+CM30+CM33+CM35+CM37+CM102+CM103+CM104+CM95+CM93+CM90+CM36</f>
        <v>22961450</v>
      </c>
      <c r="CH113" s="40">
        <f>CN21+CN23+CN25+CN29+CN30+CN33+CN35+CN37</f>
        <v>10312950</v>
      </c>
      <c r="CI113" s="40">
        <f>CP21+CP23+CP25+CP29+CP30+CP33+CP35+CP37</f>
        <v>11012950</v>
      </c>
      <c r="CJ113" s="40">
        <f>CT21+CT23+CT25+CT29+CT30+CT33+CT35+CT37</f>
        <v>14665950</v>
      </c>
      <c r="CK113" s="118">
        <f>CR21+CR23+CR25+CR29+CR30+CR33+CR35+CR37+CR87</f>
        <v>13997950</v>
      </c>
      <c r="CL113" s="40">
        <f>CV21+CV23+CV29+CV30+CV33+CV35+CV37+CV90+CV91+CV93+CV94+CV95+CV96+CV98</f>
        <v>28053500</v>
      </c>
      <c r="CN113" s="21"/>
    </row>
    <row r="114" spans="1:92" ht="26.25" x14ac:dyDescent="0.4">
      <c r="A114" s="123" t="s">
        <v>148</v>
      </c>
      <c r="H114" s="27"/>
      <c r="K114" s="33">
        <v>2018</v>
      </c>
      <c r="Q114" s="33">
        <v>2019</v>
      </c>
      <c r="X114" s="33">
        <v>2020</v>
      </c>
      <c r="Z114" s="28"/>
      <c r="AA114" s="28"/>
      <c r="AC114" s="33">
        <v>2021</v>
      </c>
      <c r="AD114" s="26"/>
      <c r="AE114" s="26"/>
      <c r="AF114" s="26"/>
      <c r="AG114" s="26"/>
      <c r="AH114" s="33">
        <v>2022</v>
      </c>
      <c r="AI114" s="28"/>
      <c r="AJ114" s="28"/>
      <c r="AK114" s="28"/>
      <c r="AL114" s="28"/>
      <c r="AM114" s="28"/>
      <c r="AN114" s="28"/>
      <c r="BK114" s="21"/>
      <c r="BM114" s="21"/>
      <c r="BQ114" s="36" t="s">
        <v>119</v>
      </c>
      <c r="BR114" s="42">
        <f>BK19+BK26</f>
        <v>337000</v>
      </c>
      <c r="BS114" s="42">
        <f>BM19+BM26</f>
        <v>323031</v>
      </c>
      <c r="BT114" s="42">
        <f>BO19+BO26</f>
        <v>323031</v>
      </c>
      <c r="BU114" s="42">
        <f>BS19+BS26</f>
        <v>323031</v>
      </c>
      <c r="BV114" s="42">
        <f>BQ19+BQ26</f>
        <v>333031</v>
      </c>
      <c r="BW114" s="42">
        <f>BU19+BU26</f>
        <v>360631</v>
      </c>
      <c r="BX114" s="42">
        <f>BV19+BV26</f>
        <v>351831</v>
      </c>
      <c r="BY114" s="42">
        <f>BX19+BX26</f>
        <v>351831</v>
      </c>
      <c r="BZ114" s="42">
        <f>CB19+CB26</f>
        <v>351831</v>
      </c>
      <c r="CA114" s="42">
        <f>BZ19+BZ26</f>
        <v>380831</v>
      </c>
      <c r="CB114" s="42">
        <f>CD19+CD26</f>
        <v>389831</v>
      </c>
      <c r="CC114" s="42">
        <f>CE19+CE26</f>
        <v>389831</v>
      </c>
      <c r="CD114" s="42">
        <f>CG19+CG26</f>
        <v>389831</v>
      </c>
      <c r="CE114" s="42">
        <f>CK19+CK26</f>
        <v>389831</v>
      </c>
      <c r="CF114" s="42">
        <f>CI19+CI26</f>
        <v>405831</v>
      </c>
      <c r="CG114" s="42">
        <f>CM19+CM26</f>
        <v>413831</v>
      </c>
      <c r="CH114" s="42">
        <f>CN19+CN26</f>
        <v>386831</v>
      </c>
      <c r="CI114" s="42">
        <f>CP19+CP26</f>
        <v>386831</v>
      </c>
      <c r="CJ114" s="42">
        <f>CT19+CT26</f>
        <v>386831</v>
      </c>
      <c r="CK114" s="119">
        <f>CR19+CR26</f>
        <v>386831</v>
      </c>
      <c r="CL114" s="42">
        <f>CV19+CV26</f>
        <v>393831</v>
      </c>
      <c r="CN114" s="21"/>
    </row>
    <row r="115" spans="1:92" x14ac:dyDescent="0.25">
      <c r="A115" s="123" t="s">
        <v>149</v>
      </c>
      <c r="H115" s="27"/>
      <c r="K115" s="25" t="s">
        <v>112</v>
      </c>
      <c r="L115" s="25" t="s">
        <v>12</v>
      </c>
      <c r="M115" s="25" t="s">
        <v>14</v>
      </c>
      <c r="N115" s="25" t="s">
        <v>16</v>
      </c>
      <c r="O115" s="25" t="s">
        <v>18</v>
      </c>
      <c r="P115" s="25" t="s">
        <v>20</v>
      </c>
      <c r="Q115" s="25" t="s">
        <v>112</v>
      </c>
      <c r="R115" s="25" t="s">
        <v>12</v>
      </c>
      <c r="S115" s="25" t="s">
        <v>14</v>
      </c>
      <c r="T115" s="25" t="s">
        <v>16</v>
      </c>
      <c r="U115" s="25" t="s">
        <v>18</v>
      </c>
      <c r="V115" s="25" t="s">
        <v>113</v>
      </c>
      <c r="W115" s="25" t="s">
        <v>20</v>
      </c>
      <c r="X115" s="25" t="s">
        <v>112</v>
      </c>
      <c r="Y115" s="25" t="s">
        <v>26</v>
      </c>
      <c r="Z115" s="25" t="s">
        <v>16</v>
      </c>
      <c r="AA115" s="25" t="s">
        <v>18</v>
      </c>
      <c r="AB115" s="25" t="s">
        <v>20</v>
      </c>
      <c r="AC115" s="26" t="s">
        <v>112</v>
      </c>
      <c r="AD115" s="25" t="s">
        <v>26</v>
      </c>
      <c r="AE115" s="25" t="s">
        <v>16</v>
      </c>
      <c r="AF115" s="25" t="s">
        <v>18</v>
      </c>
      <c r="AG115" s="25" t="s">
        <v>20</v>
      </c>
      <c r="AH115" s="25" t="s">
        <v>112</v>
      </c>
      <c r="AI115" s="25" t="s">
        <v>26</v>
      </c>
      <c r="AJ115" s="25" t="s">
        <v>12</v>
      </c>
      <c r="AK115" s="25" t="s">
        <v>14</v>
      </c>
      <c r="AL115" s="25" t="s">
        <v>16</v>
      </c>
      <c r="AM115" s="25" t="s">
        <v>18</v>
      </c>
      <c r="AN115" s="25" t="s">
        <v>20</v>
      </c>
      <c r="BK115" s="21"/>
      <c r="BM115" s="21"/>
      <c r="BQ115" s="37" t="s">
        <v>121</v>
      </c>
      <c r="BR115" s="44">
        <f>BK13+BK18+BK22+BK28</f>
        <v>1551000</v>
      </c>
      <c r="BS115" s="44">
        <f>BM13+BM18+BM22+BM28</f>
        <v>1533356</v>
      </c>
      <c r="BT115" s="44">
        <f>BO13+BO18+BO22+BO28</f>
        <v>1533356</v>
      </c>
      <c r="BU115" s="44">
        <f>BS13+BS18+BS22+BS28</f>
        <v>1529356</v>
      </c>
      <c r="BV115" s="44">
        <f>BQ13+BQ18+BQ22+BQ28</f>
        <v>1574356</v>
      </c>
      <c r="BW115" s="44">
        <f>BU13+BU18+BU22+BU28</f>
        <v>1688272</v>
      </c>
      <c r="BX115" s="44">
        <f>BV13+BV18+BV22+BV28</f>
        <v>1574250</v>
      </c>
      <c r="BY115" s="44">
        <f>BX13+BX18+BX22+BX28</f>
        <v>1574250</v>
      </c>
      <c r="BZ115" s="44">
        <f>CB13+CB18+CB22+CB28</f>
        <v>1647250</v>
      </c>
      <c r="CA115" s="44">
        <f>BZ13+BZ18+BZ22+BZ28</f>
        <v>1654250</v>
      </c>
      <c r="CB115" s="44">
        <f>CD13+CD18+CD22+CD28</f>
        <v>1990750</v>
      </c>
      <c r="CC115" s="44">
        <f>CE13+CE18+CE22+CE28</f>
        <v>1627672</v>
      </c>
      <c r="CD115" s="44">
        <f>CG13+CG18+CG22+CG28</f>
        <v>1677672</v>
      </c>
      <c r="CE115" s="44">
        <f>CK13+CK18+CK22+CK28</f>
        <v>1652672</v>
      </c>
      <c r="CF115" s="44">
        <f>CI13+CI18+CI22+CI28</f>
        <v>1781672</v>
      </c>
      <c r="CG115" s="44">
        <f>CM13+CM18+CM22+CM28</f>
        <v>2055672</v>
      </c>
      <c r="CH115" s="44">
        <f>CN13+CN18+CN22+CN28</f>
        <v>1838116</v>
      </c>
      <c r="CI115" s="44">
        <f>CP13+CP18+CP22+CP28</f>
        <v>1838116</v>
      </c>
      <c r="CJ115" s="44">
        <f>CT13+CT18+CT22+CT28</f>
        <v>1875116</v>
      </c>
      <c r="CK115" s="120">
        <f>CR13+CR18+CR22+CR28</f>
        <v>1957116</v>
      </c>
      <c r="CL115" s="44">
        <f>CV13+CV18+CV22+CV28</f>
        <v>2053116</v>
      </c>
      <c r="CN115" s="21"/>
    </row>
    <row r="116" spans="1:92" x14ac:dyDescent="0.25">
      <c r="A116" s="123" t="s">
        <v>151</v>
      </c>
      <c r="J116" s="34" t="s">
        <v>152</v>
      </c>
      <c r="K116" s="28">
        <v>4145391</v>
      </c>
      <c r="L116" s="28">
        <v>3441121</v>
      </c>
      <c r="M116" s="28">
        <v>3319391</v>
      </c>
      <c r="N116" s="28">
        <v>2975391</v>
      </c>
      <c r="O116" s="28">
        <v>2788391</v>
      </c>
      <c r="P116" s="28">
        <v>2939391</v>
      </c>
      <c r="Q116" s="28">
        <v>4138490</v>
      </c>
      <c r="V116" s="28">
        <v>2951490</v>
      </c>
      <c r="W116" s="28">
        <v>3192490</v>
      </c>
      <c r="X116" s="28">
        <v>3645011</v>
      </c>
      <c r="Y116" s="28">
        <v>3945011</v>
      </c>
      <c r="Z116" s="28">
        <v>3165011</v>
      </c>
      <c r="AA116" s="28">
        <v>3245011</v>
      </c>
      <c r="AB116" s="28">
        <v>3479011</v>
      </c>
      <c r="AC116" s="28">
        <v>5491645</v>
      </c>
      <c r="AD116" s="28">
        <v>5591645</v>
      </c>
      <c r="AE116" s="28">
        <v>4370645</v>
      </c>
      <c r="AF116" s="28">
        <v>4921645</v>
      </c>
      <c r="AG116" s="28">
        <v>4716645</v>
      </c>
      <c r="AH116" s="28">
        <v>7680545</v>
      </c>
      <c r="AI116" s="28">
        <v>7710545</v>
      </c>
      <c r="AJ116" s="28">
        <v>6124545</v>
      </c>
      <c r="AK116" s="28">
        <v>7672545</v>
      </c>
      <c r="AL116" s="26"/>
      <c r="AM116" s="28">
        <v>5955545</v>
      </c>
      <c r="AN116" s="28">
        <v>5875545</v>
      </c>
      <c r="BK116" s="21"/>
      <c r="BM116" s="21"/>
      <c r="BQ116" s="31" t="s">
        <v>156</v>
      </c>
      <c r="BR116" s="45">
        <f>BK38+BK39</f>
        <v>1233000</v>
      </c>
      <c r="BS116" s="45">
        <f>BM38+BM39</f>
        <v>1239797</v>
      </c>
      <c r="BT116" s="45">
        <f>BM38+BM39</f>
        <v>1239797</v>
      </c>
      <c r="BU116" s="45">
        <f>BS38+BS39</f>
        <v>1238797</v>
      </c>
      <c r="BV116" s="45">
        <f>BQ38+BQ39+BQ82</f>
        <v>2239797</v>
      </c>
      <c r="BW116" s="45">
        <f>BU38+BU39</f>
        <v>1239797</v>
      </c>
      <c r="BX116" s="45">
        <f>BV38+BV39</f>
        <v>1240921</v>
      </c>
      <c r="BY116" s="45">
        <f>BX38+BX39</f>
        <v>1240921</v>
      </c>
      <c r="BZ116" s="45">
        <f>CB38+CB39</f>
        <v>1239921</v>
      </c>
      <c r="CA116" s="45">
        <f>BZ82+BZ39+BZ38</f>
        <v>1740921</v>
      </c>
      <c r="CB116" s="45">
        <f>CD38+CD39</f>
        <v>1242273</v>
      </c>
      <c r="CC116" s="45">
        <f>CE38+CE39</f>
        <v>1264487</v>
      </c>
      <c r="CD116" s="45">
        <f>CG38+CG39</f>
        <v>1344487</v>
      </c>
      <c r="CE116" s="45">
        <f>CK38+CK39</f>
        <v>1264487</v>
      </c>
      <c r="CF116" s="45">
        <f>CI38+CI39+CI82</f>
        <v>1764487</v>
      </c>
      <c r="CG116" s="45">
        <f>CM38+CM39</f>
        <v>1264487</v>
      </c>
      <c r="CH116" s="45">
        <f>CN38+CN39</f>
        <v>1279687</v>
      </c>
      <c r="CI116" s="45">
        <f>CP38+CP39</f>
        <v>1279687</v>
      </c>
      <c r="CJ116" s="45">
        <f>CT38+CT39</f>
        <v>1279686</v>
      </c>
      <c r="CK116" s="121">
        <f>CR38+CR39</f>
        <v>1287687</v>
      </c>
      <c r="CL116" s="45">
        <f>CV38+CV39</f>
        <v>1279687</v>
      </c>
      <c r="CN116" s="21"/>
    </row>
    <row r="117" spans="1:92" x14ac:dyDescent="0.25">
      <c r="A117" s="123" t="s">
        <v>153</v>
      </c>
      <c r="H117" s="27"/>
      <c r="J117" s="35" t="s">
        <v>117</v>
      </c>
      <c r="K117" s="28">
        <v>2389000</v>
      </c>
      <c r="L117" s="28">
        <v>799000</v>
      </c>
      <c r="M117" s="28">
        <v>1394000</v>
      </c>
      <c r="N117" s="28">
        <v>749000</v>
      </c>
      <c r="O117" s="28">
        <v>1132000</v>
      </c>
      <c r="P117" s="28">
        <v>549000</v>
      </c>
      <c r="Q117" s="28">
        <v>3356750</v>
      </c>
      <c r="V117" s="28">
        <v>2721750</v>
      </c>
      <c r="W117" s="28">
        <v>926750</v>
      </c>
      <c r="X117" s="28">
        <v>4238000</v>
      </c>
      <c r="Y117" s="28">
        <v>4938000</v>
      </c>
      <c r="Z117" s="28">
        <v>3013000</v>
      </c>
      <c r="AA117" s="28">
        <v>4213000</v>
      </c>
      <c r="AB117" s="28">
        <v>853000</v>
      </c>
      <c r="AC117" s="28">
        <v>5358000</v>
      </c>
      <c r="AD117" s="28">
        <v>6508000</v>
      </c>
      <c r="AE117" s="28">
        <v>4158000</v>
      </c>
      <c r="AF117" s="28">
        <v>3473000</v>
      </c>
      <c r="AG117" s="28">
        <v>608000</v>
      </c>
      <c r="AH117" s="28">
        <v>8259600</v>
      </c>
      <c r="AI117" s="28">
        <v>8259600</v>
      </c>
      <c r="AJ117" s="28">
        <v>8359600</v>
      </c>
      <c r="AK117" s="28">
        <v>8559600</v>
      </c>
      <c r="AL117" s="28"/>
      <c r="AM117" s="28">
        <v>7519600</v>
      </c>
      <c r="AN117" s="28">
        <v>613600</v>
      </c>
      <c r="BK117" s="21"/>
      <c r="BM117" s="21"/>
      <c r="BV117" s="21"/>
      <c r="CE117" s="21"/>
      <c r="CN117" s="21"/>
    </row>
    <row r="118" spans="1:92" x14ac:dyDescent="0.25">
      <c r="A118" s="123" t="s">
        <v>154</v>
      </c>
      <c r="H118" s="27"/>
      <c r="J118" s="38" t="s">
        <v>123</v>
      </c>
      <c r="K118" s="28">
        <v>4238397</v>
      </c>
      <c r="L118" s="28">
        <v>4102547</v>
      </c>
      <c r="M118" s="28">
        <v>3708117</v>
      </c>
      <c r="N118" s="28">
        <v>3478397</v>
      </c>
      <c r="O118" s="28">
        <v>3565397</v>
      </c>
      <c r="P118" s="28">
        <v>3844397</v>
      </c>
      <c r="Q118" s="28">
        <v>4341008</v>
      </c>
      <c r="V118" s="28">
        <v>4064008</v>
      </c>
      <c r="W118" s="28">
        <v>3725008</v>
      </c>
      <c r="X118" s="28">
        <v>4688172</v>
      </c>
      <c r="Y118" s="28">
        <v>4838172</v>
      </c>
      <c r="Z118" s="28">
        <v>4456172</v>
      </c>
      <c r="AA118" s="28">
        <v>5116172</v>
      </c>
      <c r="AB118" s="28">
        <v>4130172</v>
      </c>
      <c r="AC118" s="28">
        <v>5352568</v>
      </c>
      <c r="AD118" s="28">
        <v>5552568</v>
      </c>
      <c r="AE118" s="28">
        <v>5416568</v>
      </c>
      <c r="AF118" s="28">
        <v>8212568</v>
      </c>
      <c r="AG118" s="28">
        <v>4987568</v>
      </c>
      <c r="AH118" s="28">
        <v>5911435</v>
      </c>
      <c r="AI118" s="28">
        <v>8241435</v>
      </c>
      <c r="AJ118" s="28">
        <v>6394435</v>
      </c>
      <c r="AK118" s="28">
        <v>5939435</v>
      </c>
      <c r="AM118" s="28">
        <v>8451435</v>
      </c>
      <c r="AN118" s="28">
        <v>6324435</v>
      </c>
      <c r="BK118" s="21"/>
      <c r="BM118" s="21"/>
      <c r="BV118" s="21"/>
      <c r="CE118" s="21"/>
      <c r="CN118" s="21"/>
    </row>
    <row r="119" spans="1:92" x14ac:dyDescent="0.25">
      <c r="A119" s="123"/>
      <c r="H119" s="27"/>
      <c r="J119" s="43" t="s">
        <v>155</v>
      </c>
      <c r="K119" s="28"/>
      <c r="L119" s="28"/>
      <c r="M119" s="28"/>
      <c r="N119" s="28"/>
      <c r="O119" s="28"/>
      <c r="P119" s="28"/>
      <c r="Q119" s="28"/>
      <c r="V119" s="28"/>
      <c r="W119" s="28"/>
      <c r="X119" s="28"/>
      <c r="Y119" s="28"/>
      <c r="Z119" s="28"/>
      <c r="AA119" s="28"/>
      <c r="AB119" s="28"/>
      <c r="AF119" s="28"/>
      <c r="AG119" s="28"/>
      <c r="AH119" s="28"/>
      <c r="AI119" s="28"/>
      <c r="AJ119" s="28"/>
      <c r="AK119" s="28"/>
      <c r="AL119" s="28">
        <v>18471580</v>
      </c>
      <c r="AM119" s="28"/>
      <c r="AN119" s="28"/>
      <c r="BK119" s="21"/>
      <c r="BM119" s="21"/>
      <c r="BV119" s="21"/>
      <c r="CE119" s="21"/>
      <c r="CN119" s="21"/>
    </row>
    <row r="120" spans="1:92" x14ac:dyDescent="0.25">
      <c r="A120" s="122">
        <v>2023</v>
      </c>
      <c r="H120" s="27"/>
      <c r="J120" s="30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BK120" s="21"/>
      <c r="BM120" s="21"/>
      <c r="BV120" s="21"/>
      <c r="CE120" s="21"/>
      <c r="CN120" s="21"/>
    </row>
    <row r="121" spans="1:92" ht="15" customHeight="1" x14ac:dyDescent="0.25">
      <c r="A121" s="123" t="s">
        <v>157</v>
      </c>
      <c r="H121" s="27"/>
      <c r="K121" s="25"/>
      <c r="L121" s="25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BK121" s="21"/>
      <c r="BM121" s="21"/>
      <c r="BV121" s="21"/>
      <c r="CE121" s="21"/>
      <c r="CN121" s="21"/>
    </row>
    <row r="122" spans="1:92" x14ac:dyDescent="0.25">
      <c r="A122" s="123" t="s">
        <v>158</v>
      </c>
      <c r="B122" s="25"/>
      <c r="C122" s="25"/>
      <c r="D122" s="28"/>
      <c r="E122" s="28"/>
      <c r="F122" s="28"/>
      <c r="G122" s="29"/>
      <c r="H122" s="27"/>
      <c r="J122" s="25"/>
      <c r="K122" s="25" t="s">
        <v>30</v>
      </c>
      <c r="P122" s="21">
        <v>20951580</v>
      </c>
      <c r="Q122" s="29"/>
      <c r="R122" s="29"/>
      <c r="S122" s="29"/>
      <c r="T122" s="29"/>
      <c r="U122" s="29"/>
      <c r="V122" s="29"/>
      <c r="BK122" s="21"/>
      <c r="BM122" s="21"/>
      <c r="BV122" s="21"/>
      <c r="CE122" s="21"/>
      <c r="CN122" s="21"/>
    </row>
    <row r="123" spans="1:92" x14ac:dyDescent="0.25">
      <c r="A123" s="123" t="s">
        <v>159</v>
      </c>
      <c r="C123" s="25"/>
      <c r="D123" s="28"/>
      <c r="E123" s="28"/>
      <c r="F123" s="28"/>
      <c r="G123" s="29"/>
      <c r="H123" s="27"/>
      <c r="J123" s="25"/>
      <c r="K123" s="25" t="s">
        <v>18</v>
      </c>
      <c r="L123" s="28">
        <v>7485788</v>
      </c>
      <c r="M123" s="29"/>
      <c r="N123" s="29">
        <v>12574183</v>
      </c>
      <c r="O123" s="28">
        <v>16607213</v>
      </c>
      <c r="P123" s="21">
        <v>21926580</v>
      </c>
      <c r="BK123" s="21"/>
      <c r="BM123" s="21"/>
      <c r="BV123" s="21"/>
      <c r="CE123" s="21"/>
      <c r="CN123" s="21"/>
    </row>
    <row r="124" spans="1:92" x14ac:dyDescent="0.25">
      <c r="A124" s="123" t="s">
        <v>160</v>
      </c>
      <c r="C124" s="25"/>
      <c r="D124" s="28"/>
      <c r="E124" s="28"/>
      <c r="F124" s="28"/>
      <c r="G124" s="29"/>
      <c r="H124" s="27"/>
      <c r="J124" s="25"/>
      <c r="K124" s="25" t="s">
        <v>20</v>
      </c>
      <c r="L124" s="28">
        <v>7332788</v>
      </c>
      <c r="M124" s="29">
        <v>7844248</v>
      </c>
      <c r="N124" s="21">
        <v>8462183</v>
      </c>
      <c r="O124" s="28">
        <v>10312213</v>
      </c>
      <c r="P124" s="21">
        <v>12813580</v>
      </c>
      <c r="Q124" s="29"/>
      <c r="R124" s="29"/>
      <c r="S124" s="29"/>
      <c r="T124" s="29"/>
      <c r="U124" s="29"/>
      <c r="V124" s="29"/>
      <c r="W124" s="29"/>
      <c r="BK124" s="21"/>
      <c r="BM124" s="21"/>
      <c r="BV124" s="21"/>
      <c r="CE124" s="21"/>
      <c r="CN124" s="21"/>
    </row>
    <row r="125" spans="1:92" x14ac:dyDescent="0.25">
      <c r="A125" s="122">
        <v>2024</v>
      </c>
      <c r="C125" s="25"/>
      <c r="D125" s="28"/>
      <c r="E125" s="28"/>
      <c r="F125" s="28"/>
      <c r="G125" s="29"/>
      <c r="H125" s="27"/>
      <c r="J125" s="25"/>
      <c r="K125" s="25"/>
      <c r="AF125" s="25"/>
      <c r="AG125" s="25"/>
      <c r="AH125" s="29"/>
      <c r="AI125" s="29"/>
      <c r="AK125" s="29"/>
      <c r="BK125" s="21"/>
      <c r="BM125" s="21"/>
      <c r="BV125" s="21"/>
      <c r="CE125" s="21"/>
      <c r="CN125" s="21"/>
    </row>
    <row r="126" spans="1:92" x14ac:dyDescent="0.25">
      <c r="A126" s="123" t="s">
        <v>161</v>
      </c>
      <c r="C126" s="25"/>
      <c r="D126" s="28"/>
      <c r="E126" s="28"/>
      <c r="F126" s="28"/>
      <c r="G126" s="29"/>
      <c r="H126" s="27"/>
      <c r="J126" s="25"/>
      <c r="K126" s="25"/>
      <c r="BK126" s="21"/>
      <c r="BM126" s="21"/>
      <c r="BV126" s="21"/>
      <c r="CE126" s="21"/>
      <c r="CN126" s="21"/>
    </row>
    <row r="127" spans="1:92" x14ac:dyDescent="0.25">
      <c r="A127" s="123" t="s">
        <v>162</v>
      </c>
      <c r="J127" s="25"/>
      <c r="K127" s="25"/>
      <c r="BK127" s="21"/>
      <c r="BM127" s="21"/>
      <c r="BV127" s="21"/>
      <c r="CE127" s="21"/>
      <c r="CN127" s="21"/>
    </row>
    <row r="128" spans="1:92" x14ac:dyDescent="0.25">
      <c r="A128" s="123" t="s">
        <v>163</v>
      </c>
      <c r="J128" s="25"/>
      <c r="K128" s="25"/>
      <c r="BK128" s="21"/>
      <c r="BM128" s="21"/>
      <c r="BV128" s="21"/>
      <c r="CE128" s="21"/>
      <c r="CN128" s="21"/>
    </row>
    <row r="129" spans="1:91" s="21" customFormat="1" x14ac:dyDescent="0.25">
      <c r="A129" s="123" t="s">
        <v>164</v>
      </c>
      <c r="CD129" s="111"/>
      <c r="CM129" s="111"/>
    </row>
    <row r="130" spans="1:91" s="21" customFormat="1" x14ac:dyDescent="0.25">
      <c r="A130" s="122">
        <v>2025</v>
      </c>
      <c r="CD130" s="111"/>
      <c r="CM130" s="111"/>
    </row>
    <row r="131" spans="1:91" s="21" customFormat="1" x14ac:dyDescent="0.25">
      <c r="A131" s="123" t="s">
        <v>165</v>
      </c>
      <c r="CD131" s="111"/>
      <c r="CM131" s="111"/>
    </row>
    <row r="132" spans="1:91" s="21" customFormat="1" x14ac:dyDescent="0.25">
      <c r="A132" s="123" t="s">
        <v>166</v>
      </c>
      <c r="CD132" s="111"/>
      <c r="CM132" s="111"/>
    </row>
    <row r="133" spans="1:91" s="21" customFormat="1" x14ac:dyDescent="0.25">
      <c r="A133" s="123" t="s">
        <v>167</v>
      </c>
      <c r="CD133" s="111"/>
      <c r="CM133" s="111"/>
    </row>
    <row r="134" spans="1:91" s="21" customFormat="1" x14ac:dyDescent="0.25">
      <c r="A134" s="123" t="s">
        <v>168</v>
      </c>
      <c r="CD134" s="111"/>
      <c r="CM134" s="111"/>
    </row>
    <row r="135" spans="1:91" s="21" customFormat="1" x14ac:dyDescent="0.25">
      <c r="A135" s="122">
        <v>2026</v>
      </c>
      <c r="CD135" s="111"/>
      <c r="CM135" s="111"/>
    </row>
    <row r="136" spans="1:91" s="21" customFormat="1" x14ac:dyDescent="0.25">
      <c r="A136" s="123" t="s">
        <v>169</v>
      </c>
      <c r="CD136" s="111"/>
      <c r="CM136" s="111"/>
    </row>
    <row r="137" spans="1:91" s="21" customFormat="1" x14ac:dyDescent="0.25">
      <c r="A137" s="123" t="s">
        <v>170</v>
      </c>
      <c r="CD137" s="111"/>
      <c r="CM137" s="111"/>
    </row>
    <row r="138" spans="1:91" s="21" customFormat="1" x14ac:dyDescent="0.25">
      <c r="A138" s="46" t="s">
        <v>193</v>
      </c>
      <c r="CD138" s="111"/>
      <c r="CM138" s="111"/>
    </row>
    <row r="139" spans="1:91" s="21" customFormat="1" x14ac:dyDescent="0.25">
      <c r="A139" s="46" t="s">
        <v>160</v>
      </c>
      <c r="CD139" s="111"/>
      <c r="CM139" s="111"/>
    </row>
    <row r="140" spans="1:91" s="21" customFormat="1" x14ac:dyDescent="0.25">
      <c r="CD140" s="111"/>
      <c r="CM140" s="111"/>
    </row>
    <row r="141" spans="1:91" s="21" customFormat="1" x14ac:dyDescent="0.25">
      <c r="CD141" s="111"/>
      <c r="CM141" s="111"/>
    </row>
    <row r="142" spans="1:91" s="21" customFormat="1" x14ac:dyDescent="0.25">
      <c r="CD142" s="111"/>
      <c r="CM142" s="111"/>
    </row>
    <row r="143" spans="1:91" s="21" customFormat="1" x14ac:dyDescent="0.25">
      <c r="CD143" s="111"/>
      <c r="CM143" s="111"/>
    </row>
    <row r="144" spans="1:91" s="21" customFormat="1" x14ac:dyDescent="0.25">
      <c r="CD144" s="111"/>
      <c r="CM144" s="111"/>
    </row>
    <row r="145" spans="82:91" s="21" customFormat="1" x14ac:dyDescent="0.25">
      <c r="CD145" s="111"/>
      <c r="CM145" s="111"/>
    </row>
    <row r="146" spans="82:91" s="21" customFormat="1" x14ac:dyDescent="0.25">
      <c r="CD146" s="111"/>
      <c r="CM146" s="111"/>
    </row>
    <row r="147" spans="82:91" s="21" customFormat="1" x14ac:dyDescent="0.25">
      <c r="CD147" s="111"/>
      <c r="CM147" s="111"/>
    </row>
    <row r="148" spans="82:91" s="21" customFormat="1" x14ac:dyDescent="0.25">
      <c r="CD148" s="111"/>
      <c r="CM148" s="111"/>
    </row>
    <row r="149" spans="82:91" s="21" customFormat="1" x14ac:dyDescent="0.25">
      <c r="CD149" s="111"/>
      <c r="CM149" s="111"/>
    </row>
    <row r="150" spans="82:91" s="21" customFormat="1" x14ac:dyDescent="0.25">
      <c r="CD150" s="111"/>
      <c r="CM150" s="111"/>
    </row>
    <row r="151" spans="82:91" s="21" customFormat="1" x14ac:dyDescent="0.25">
      <c r="CD151" s="111"/>
      <c r="CM151" s="111"/>
    </row>
    <row r="152" spans="82:91" s="21" customFormat="1" x14ac:dyDescent="0.25">
      <c r="CD152" s="111"/>
      <c r="CM152" s="111"/>
    </row>
    <row r="153" spans="82:91" s="21" customFormat="1" x14ac:dyDescent="0.25">
      <c r="CD153" s="111"/>
      <c r="CM153" s="111"/>
    </row>
    <row r="154" spans="82:91" s="21" customFormat="1" x14ac:dyDescent="0.25">
      <c r="CD154" s="111"/>
      <c r="CM154" s="111"/>
    </row>
    <row r="155" spans="82:91" s="21" customFormat="1" x14ac:dyDescent="0.25">
      <c r="CD155" s="111"/>
      <c r="CM155" s="111"/>
    </row>
    <row r="156" spans="82:91" s="21" customFormat="1" x14ac:dyDescent="0.25">
      <c r="CD156" s="111"/>
      <c r="CM156" s="111"/>
    </row>
    <row r="157" spans="82:91" s="21" customFormat="1" x14ac:dyDescent="0.25">
      <c r="CD157" s="111"/>
      <c r="CM157" s="111"/>
    </row>
    <row r="158" spans="82:91" s="21" customFormat="1" x14ac:dyDescent="0.25">
      <c r="CD158" s="111"/>
      <c r="CM158" s="111"/>
    </row>
    <row r="159" spans="82:91" s="21" customFormat="1" x14ac:dyDescent="0.25">
      <c r="CD159" s="111"/>
      <c r="CM159" s="111"/>
    </row>
    <row r="160" spans="82:91" s="21" customFormat="1" x14ac:dyDescent="0.25">
      <c r="CD160" s="111"/>
      <c r="CM160" s="111"/>
    </row>
    <row r="161" spans="82:91" s="21" customFormat="1" x14ac:dyDescent="0.25">
      <c r="CD161" s="111"/>
      <c r="CM161" s="111"/>
    </row>
    <row r="172" spans="82:91" x14ac:dyDescent="0.25"/>
    <row r="173" spans="82:91" x14ac:dyDescent="0.25"/>
    <row r="174" spans="82:91" x14ac:dyDescent="0.25"/>
    <row r="175" spans="82:91" x14ac:dyDescent="0.25"/>
    <row r="176" spans="82:91" x14ac:dyDescent="0.25"/>
    <row r="177" x14ac:dyDescent="0.25"/>
    <row r="178" x14ac:dyDescent="0.25"/>
    <row r="183" x14ac:dyDescent="0.25"/>
    <row r="188" x14ac:dyDescent="0.25"/>
    <row r="189" x14ac:dyDescent="0.25"/>
    <row r="191" x14ac:dyDescent="0.25"/>
    <row r="192" x14ac:dyDescent="0.25"/>
    <row r="194" x14ac:dyDescent="0.25"/>
    <row r="195" x14ac:dyDescent="0.25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CA798-D27C-4FF2-BE9A-1A95F9A874E3}">
  <dimension ref="A1"/>
  <sheetViews>
    <sheetView workbookViewId="0">
      <selection activeCell="B1" sqref="B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DFD9-F436-4728-8FFA-A2C9901B048D}">
  <dimension ref="A1:O193"/>
  <sheetViews>
    <sheetView workbookViewId="0">
      <selection activeCell="I31" sqref="I31"/>
    </sheetView>
  </sheetViews>
  <sheetFormatPr defaultRowHeight="15" x14ac:dyDescent="0.25"/>
  <cols>
    <col min="2" max="2" width="12" customWidth="1"/>
    <col min="15" max="15" width="45.5703125" customWidth="1"/>
  </cols>
  <sheetData>
    <row r="1" spans="1:15" x14ac:dyDescent="0.25">
      <c r="O1" s="2"/>
    </row>
    <row r="2" spans="1:15" ht="18.75" x14ac:dyDescent="0.25">
      <c r="A2" s="103"/>
      <c r="B2" s="104"/>
      <c r="D2" s="105"/>
      <c r="E2" s="105"/>
      <c r="F2" s="106"/>
      <c r="G2" s="105"/>
      <c r="H2" s="106"/>
      <c r="I2" s="105"/>
      <c r="J2" s="15"/>
    </row>
    <row r="3" spans="1:15" ht="15.75" thickBot="1" x14ac:dyDescent="0.3">
      <c r="A3" s="103"/>
      <c r="B3" s="104"/>
      <c r="C3" s="106"/>
      <c r="D3" s="105"/>
      <c r="E3" s="101"/>
      <c r="F3" s="106"/>
      <c r="G3" s="105"/>
      <c r="H3" s="106"/>
      <c r="I3" s="105"/>
    </row>
    <row r="4" spans="1:15" ht="17.25" thickBot="1" x14ac:dyDescent="0.3">
      <c r="C4" s="107"/>
      <c r="D4" s="108"/>
      <c r="F4" s="107"/>
      <c r="G4" s="108"/>
      <c r="H4" s="107"/>
      <c r="I4" s="108"/>
      <c r="L4" s="17"/>
      <c r="M4" s="17"/>
    </row>
    <row r="5" spans="1:15" ht="17.25" thickBot="1" x14ac:dyDescent="0.3">
      <c r="C5" s="107"/>
      <c r="D5" s="108"/>
      <c r="F5" s="107"/>
      <c r="G5" s="108"/>
      <c r="H5" s="107"/>
      <c r="I5" s="108"/>
      <c r="K5" s="102"/>
      <c r="L5" s="17"/>
      <c r="M5" s="17"/>
    </row>
    <row r="6" spans="1:15" ht="17.25" thickBot="1" x14ac:dyDescent="0.3">
      <c r="C6" s="107"/>
      <c r="D6" s="108"/>
      <c r="F6" s="107"/>
      <c r="G6" s="108"/>
      <c r="H6" s="107"/>
      <c r="I6" s="108"/>
      <c r="K6" s="102"/>
      <c r="L6" s="17"/>
      <c r="M6" s="17"/>
    </row>
    <row r="7" spans="1:15" ht="17.25" thickBot="1" x14ac:dyDescent="0.3">
      <c r="C7" s="107"/>
      <c r="D7" s="108"/>
      <c r="F7" s="107"/>
      <c r="G7" s="108"/>
      <c r="H7" s="107"/>
      <c r="I7" s="108"/>
      <c r="K7" s="102"/>
      <c r="L7" s="17"/>
      <c r="M7" s="17"/>
    </row>
    <row r="8" spans="1:15" ht="17.25" thickBot="1" x14ac:dyDescent="0.3">
      <c r="C8" s="107"/>
      <c r="D8" s="108"/>
      <c r="F8" s="107"/>
      <c r="G8" s="108"/>
      <c r="H8" s="107"/>
      <c r="I8" s="108"/>
      <c r="M8" s="17"/>
    </row>
    <row r="9" spans="1:15" ht="17.25" thickBot="1" x14ac:dyDescent="0.3">
      <c r="C9" s="107"/>
      <c r="D9" s="108"/>
      <c r="F9" s="107"/>
      <c r="G9" s="108"/>
      <c r="H9" s="107"/>
      <c r="I9" s="108"/>
      <c r="M9" s="17"/>
    </row>
    <row r="10" spans="1:15" ht="17.25" thickBot="1" x14ac:dyDescent="0.3">
      <c r="C10" s="107"/>
      <c r="D10" s="108"/>
      <c r="F10" s="107"/>
      <c r="G10" s="108"/>
      <c r="H10" s="107"/>
      <c r="I10" s="108"/>
      <c r="K10" s="102"/>
      <c r="L10" s="17"/>
      <c r="M10" s="18"/>
    </row>
    <row r="11" spans="1:15" ht="17.25" thickBot="1" x14ac:dyDescent="0.3">
      <c r="C11" s="107"/>
      <c r="D11" s="108"/>
      <c r="F11" s="107"/>
      <c r="G11" s="108"/>
      <c r="H11" s="107"/>
      <c r="I11" s="108"/>
      <c r="K11" s="102"/>
      <c r="L11" s="17"/>
      <c r="M11" s="17"/>
    </row>
    <row r="12" spans="1:15" ht="17.25" thickBot="1" x14ac:dyDescent="0.3">
      <c r="C12" s="107"/>
      <c r="D12" s="108"/>
      <c r="F12" s="107"/>
      <c r="G12" s="108"/>
      <c r="H12" s="107"/>
      <c r="I12" s="108"/>
      <c r="J12" s="107"/>
      <c r="M12" s="18"/>
    </row>
    <row r="13" spans="1:15" ht="17.25" thickBot="1" x14ac:dyDescent="0.3">
      <c r="C13" s="107"/>
      <c r="D13" s="108"/>
      <c r="F13" s="107"/>
      <c r="G13" s="108"/>
      <c r="H13" s="107"/>
      <c r="I13" s="108"/>
      <c r="K13" s="102"/>
      <c r="L13" s="17"/>
    </row>
    <row r="14" spans="1:15" ht="17.25" thickBot="1" x14ac:dyDescent="0.3">
      <c r="C14" s="107"/>
      <c r="D14" s="108"/>
      <c r="F14" s="107"/>
      <c r="G14" s="108"/>
      <c r="H14" s="107"/>
      <c r="I14" s="108"/>
      <c r="M14" s="17"/>
    </row>
    <row r="15" spans="1:15" ht="17.25" thickBot="1" x14ac:dyDescent="0.3">
      <c r="C15" s="107"/>
      <c r="D15" s="108"/>
      <c r="F15" s="107"/>
      <c r="G15" s="108"/>
      <c r="H15" s="107"/>
      <c r="I15" s="108"/>
      <c r="K15" s="102"/>
      <c r="L15" s="17"/>
      <c r="M15" s="17"/>
    </row>
    <row r="16" spans="1:15" ht="17.25" thickBot="1" x14ac:dyDescent="0.3">
      <c r="C16" s="107"/>
      <c r="D16" s="108"/>
      <c r="F16" s="107"/>
      <c r="G16" s="108"/>
      <c r="H16" s="107"/>
      <c r="I16" s="108"/>
      <c r="M16" s="18"/>
    </row>
    <row r="17" spans="3:14" ht="17.25" thickBot="1" x14ac:dyDescent="0.3">
      <c r="C17" s="107"/>
      <c r="D17" s="108"/>
      <c r="F17" s="107"/>
      <c r="G17" s="108"/>
      <c r="H17" s="107"/>
      <c r="I17" s="108"/>
      <c r="K17" s="102"/>
      <c r="L17" s="17"/>
      <c r="M17" s="17"/>
    </row>
    <row r="18" spans="3:14" ht="17.25" thickBot="1" x14ac:dyDescent="0.3">
      <c r="C18" s="107"/>
      <c r="D18" s="108"/>
      <c r="F18" s="107"/>
      <c r="G18" s="108"/>
      <c r="H18" s="107"/>
      <c r="I18" s="108"/>
      <c r="K18" s="102"/>
      <c r="L18" s="17"/>
      <c r="M18" s="17"/>
    </row>
    <row r="19" spans="3:14" ht="17.25" thickBot="1" x14ac:dyDescent="0.3">
      <c r="C19" s="107"/>
      <c r="D19" s="108"/>
      <c r="F19" s="107"/>
      <c r="G19" s="108"/>
      <c r="H19" s="107"/>
      <c r="I19" s="108"/>
      <c r="M19" s="17"/>
    </row>
    <row r="20" spans="3:14" ht="17.25" thickBot="1" x14ac:dyDescent="0.3">
      <c r="C20" s="107"/>
      <c r="D20" s="108"/>
      <c r="F20" s="107"/>
      <c r="G20" s="108"/>
      <c r="H20" s="107"/>
      <c r="I20" s="108"/>
      <c r="K20" s="102"/>
      <c r="L20" s="17"/>
      <c r="M20" s="17"/>
      <c r="N20" s="16"/>
    </row>
    <row r="21" spans="3:14" ht="17.25" thickBot="1" x14ac:dyDescent="0.3">
      <c r="C21" s="107"/>
      <c r="D21" s="108"/>
      <c r="F21" s="107"/>
      <c r="G21" s="108"/>
      <c r="H21" s="107"/>
      <c r="I21" s="108"/>
      <c r="K21" s="102"/>
      <c r="L21" s="17"/>
      <c r="M21" s="17"/>
    </row>
    <row r="22" spans="3:14" x14ac:dyDescent="0.25">
      <c r="C22" s="107"/>
      <c r="D22" s="108"/>
      <c r="F22" s="107"/>
      <c r="G22" s="108"/>
      <c r="H22" s="107"/>
      <c r="I22" s="108"/>
    </row>
    <row r="23" spans="3:14" x14ac:dyDescent="0.25">
      <c r="C23" s="107"/>
      <c r="D23" s="108"/>
      <c r="F23" s="107"/>
      <c r="G23" s="108"/>
      <c r="H23" s="107"/>
      <c r="I23" s="108"/>
    </row>
    <row r="24" spans="3:14" ht="15.75" thickBot="1" x14ac:dyDescent="0.3">
      <c r="C24" s="106"/>
      <c r="D24" s="105"/>
      <c r="F24" s="107"/>
      <c r="G24" s="108"/>
      <c r="H24" s="107"/>
      <c r="I24" s="108"/>
    </row>
    <row r="25" spans="3:14" ht="17.25" thickBot="1" x14ac:dyDescent="0.3">
      <c r="C25" s="107"/>
      <c r="D25" s="108"/>
      <c r="F25" s="106"/>
      <c r="G25" s="105"/>
      <c r="H25" s="106"/>
      <c r="I25" s="105"/>
      <c r="K25" s="102"/>
      <c r="L25" s="17"/>
    </row>
    <row r="26" spans="3:14" ht="17.25" thickBot="1" x14ac:dyDescent="0.3">
      <c r="C26" s="107"/>
      <c r="D26" s="108"/>
      <c r="F26" s="107"/>
      <c r="G26" s="108"/>
      <c r="H26" s="107"/>
      <c r="I26" s="108"/>
      <c r="K26" s="102"/>
      <c r="L26" s="17"/>
    </row>
    <row r="27" spans="3:14" ht="17.25" thickBot="1" x14ac:dyDescent="0.3">
      <c r="F27" s="107"/>
      <c r="G27" s="108"/>
      <c r="H27" s="107"/>
      <c r="I27" s="108"/>
      <c r="K27" s="102"/>
      <c r="L27" s="17"/>
    </row>
    <row r="31" spans="3:14" ht="15.75" thickBot="1" x14ac:dyDescent="0.3"/>
    <row r="32" spans="3:14" ht="19.5" thickBot="1" x14ac:dyDescent="0.3">
      <c r="J32" s="15"/>
      <c r="K32" s="16"/>
      <c r="L32" s="17"/>
    </row>
    <row r="33" spans="10:15" ht="17.25" thickBot="1" x14ac:dyDescent="0.3">
      <c r="K33" s="16"/>
      <c r="L33" s="17"/>
      <c r="M33" s="17"/>
    </row>
    <row r="34" spans="10:15" ht="19.5" thickBot="1" x14ac:dyDescent="0.3">
      <c r="J34" s="15"/>
      <c r="K34" s="16"/>
      <c r="M34" s="17"/>
    </row>
    <row r="35" spans="10:15" ht="17.25" thickBot="1" x14ac:dyDescent="0.3">
      <c r="K35" s="16"/>
      <c r="M35" s="17"/>
    </row>
    <row r="36" spans="10:15" ht="18.75" x14ac:dyDescent="0.25">
      <c r="J36" s="15"/>
      <c r="K36" s="19"/>
    </row>
    <row r="39" spans="10:15" x14ac:dyDescent="0.25">
      <c r="O39" s="1"/>
    </row>
    <row r="40" spans="10:15" x14ac:dyDescent="0.25">
      <c r="O40" s="8"/>
    </row>
    <row r="41" spans="10:15" x14ac:dyDescent="0.25">
      <c r="O41" s="8"/>
    </row>
    <row r="42" spans="10:15" x14ac:dyDescent="0.25">
      <c r="O42" s="6"/>
    </row>
    <row r="43" spans="10:15" x14ac:dyDescent="0.25">
      <c r="O43" s="6"/>
    </row>
    <row r="44" spans="10:15" x14ac:dyDescent="0.25">
      <c r="O44" s="6"/>
    </row>
    <row r="45" spans="10:15" x14ac:dyDescent="0.25">
      <c r="O45" s="10"/>
    </row>
    <row r="46" spans="10:15" x14ac:dyDescent="0.25">
      <c r="O46" s="9"/>
    </row>
    <row r="47" spans="10:15" x14ac:dyDescent="0.25">
      <c r="O47" s="12"/>
    </row>
    <row r="48" spans="10:15" x14ac:dyDescent="0.25">
      <c r="O48" s="12"/>
    </row>
    <row r="49" spans="15:15" x14ac:dyDescent="0.25">
      <c r="O49" s="10"/>
    </row>
    <row r="50" spans="15:15" x14ac:dyDescent="0.25">
      <c r="O50" s="6"/>
    </row>
    <row r="51" spans="15:15" x14ac:dyDescent="0.25">
      <c r="O51" s="7"/>
    </row>
    <row r="52" spans="15:15" x14ac:dyDescent="0.25">
      <c r="O52" s="8"/>
    </row>
    <row r="53" spans="15:15" x14ac:dyDescent="0.25">
      <c r="O53" s="6"/>
    </row>
    <row r="54" spans="15:15" x14ac:dyDescent="0.25">
      <c r="O54" s="8"/>
    </row>
    <row r="55" spans="15:15" x14ac:dyDescent="0.25">
      <c r="O55" s="8"/>
    </row>
    <row r="56" spans="15:15" x14ac:dyDescent="0.25">
      <c r="O56" s="8"/>
    </row>
    <row r="57" spans="15:15" x14ac:dyDescent="0.25">
      <c r="O57" s="8"/>
    </row>
    <row r="58" spans="15:15" x14ac:dyDescent="0.25">
      <c r="O58" s="11"/>
    </row>
    <row r="59" spans="15:15" x14ac:dyDescent="0.25">
      <c r="O59" s="8"/>
    </row>
    <row r="60" spans="15:15" x14ac:dyDescent="0.25">
      <c r="O60" s="8"/>
    </row>
    <row r="61" spans="15:15" x14ac:dyDescent="0.25">
      <c r="O61" s="6"/>
    </row>
    <row r="62" spans="15:15" x14ac:dyDescent="0.25">
      <c r="O62" s="6"/>
    </row>
    <row r="63" spans="15:15" x14ac:dyDescent="0.25">
      <c r="O63" s="8"/>
    </row>
    <row r="64" spans="15:15" x14ac:dyDescent="0.25">
      <c r="O64" s="13"/>
    </row>
    <row r="65" spans="15:15" x14ac:dyDescent="0.25">
      <c r="O65" s="7"/>
    </row>
    <row r="66" spans="15:15" x14ac:dyDescent="0.25">
      <c r="O66" s="6"/>
    </row>
    <row r="67" spans="15:15" x14ac:dyDescent="0.25">
      <c r="O67" s="8"/>
    </row>
    <row r="68" spans="15:15" x14ac:dyDescent="0.25">
      <c r="O68" s="8"/>
    </row>
    <row r="69" spans="15:15" x14ac:dyDescent="0.25">
      <c r="O69" s="8"/>
    </row>
    <row r="70" spans="15:15" x14ac:dyDescent="0.25">
      <c r="O70" s="8"/>
    </row>
    <row r="71" spans="15:15" x14ac:dyDescent="0.25">
      <c r="O71" s="8"/>
    </row>
    <row r="72" spans="15:15" x14ac:dyDescent="0.25">
      <c r="O72" s="8"/>
    </row>
    <row r="73" spans="15:15" x14ac:dyDescent="0.25">
      <c r="O73" s="7"/>
    </row>
    <row r="74" spans="15:15" x14ac:dyDescent="0.25">
      <c r="O74" s="7"/>
    </row>
    <row r="75" spans="15:15" x14ac:dyDescent="0.25">
      <c r="O75" s="8"/>
    </row>
    <row r="76" spans="15:15" x14ac:dyDescent="0.25">
      <c r="O76" s="7"/>
    </row>
    <row r="77" spans="15:15" x14ac:dyDescent="0.25">
      <c r="O77" s="14"/>
    </row>
    <row r="78" spans="15:15" x14ac:dyDescent="0.25">
      <c r="O78" s="14"/>
    </row>
    <row r="108" spans="15:15" x14ac:dyDescent="0.25">
      <c r="O108" s="1"/>
    </row>
    <row r="109" spans="15:15" x14ac:dyDescent="0.25">
      <c r="O109" s="1"/>
    </row>
    <row r="110" spans="15:15" x14ac:dyDescent="0.25">
      <c r="O110" s="1"/>
    </row>
    <row r="111" spans="15:15" x14ac:dyDescent="0.25">
      <c r="O111" s="1"/>
    </row>
    <row r="112" spans="15:15" x14ac:dyDescent="0.25">
      <c r="O112" s="1"/>
    </row>
    <row r="113" spans="15:15" x14ac:dyDescent="0.25">
      <c r="O113" s="1"/>
    </row>
    <row r="114" spans="15:15" x14ac:dyDescent="0.25">
      <c r="O114" s="1"/>
    </row>
    <row r="115" spans="15:15" x14ac:dyDescent="0.25">
      <c r="O115" s="1"/>
    </row>
    <row r="116" spans="15:15" x14ac:dyDescent="0.25">
      <c r="O116" s="1"/>
    </row>
    <row r="117" spans="15:15" x14ac:dyDescent="0.25">
      <c r="O117" s="1"/>
    </row>
    <row r="118" spans="15:15" x14ac:dyDescent="0.25">
      <c r="O118" s="1"/>
    </row>
    <row r="119" spans="15:15" x14ac:dyDescent="0.25">
      <c r="O119" s="1"/>
    </row>
    <row r="120" spans="15:15" x14ac:dyDescent="0.25">
      <c r="O120" s="1"/>
    </row>
    <row r="121" spans="15:15" x14ac:dyDescent="0.25">
      <c r="O121" s="1"/>
    </row>
    <row r="122" spans="15:15" x14ac:dyDescent="0.25">
      <c r="O122" s="1"/>
    </row>
    <row r="123" spans="15:15" x14ac:dyDescent="0.25">
      <c r="O123" s="1"/>
    </row>
    <row r="124" spans="15:15" x14ac:dyDescent="0.25">
      <c r="O124" s="1"/>
    </row>
    <row r="125" spans="15:15" x14ac:dyDescent="0.25">
      <c r="O125" s="1"/>
    </row>
    <row r="138" spans="15:15" ht="18.75" x14ac:dyDescent="0.3">
      <c r="O138" s="5" t="s">
        <v>142</v>
      </c>
    </row>
    <row r="139" spans="15:15" x14ac:dyDescent="0.25">
      <c r="O139" s="4">
        <v>2018</v>
      </c>
    </row>
    <row r="140" spans="15:15" x14ac:dyDescent="0.25">
      <c r="O140" s="3" t="s">
        <v>171</v>
      </c>
    </row>
    <row r="141" spans="15:15" x14ac:dyDescent="0.25">
      <c r="O141" s="3" t="s">
        <v>172</v>
      </c>
    </row>
    <row r="142" spans="15:15" x14ac:dyDescent="0.25">
      <c r="O142" s="3" t="s">
        <v>173</v>
      </c>
    </row>
    <row r="143" spans="15:15" x14ac:dyDescent="0.25">
      <c r="O143" s="3" t="s">
        <v>174</v>
      </c>
    </row>
    <row r="144" spans="15:15" x14ac:dyDescent="0.25">
      <c r="O144" s="3" t="s">
        <v>175</v>
      </c>
    </row>
    <row r="145" spans="15:15" x14ac:dyDescent="0.25">
      <c r="O145" s="3" t="s">
        <v>176</v>
      </c>
    </row>
    <row r="146" spans="15:15" x14ac:dyDescent="0.25">
      <c r="O146" s="3"/>
    </row>
    <row r="147" spans="15:15" x14ac:dyDescent="0.25">
      <c r="O147" s="4">
        <v>2019</v>
      </c>
    </row>
    <row r="148" spans="15:15" x14ac:dyDescent="0.25">
      <c r="O148" s="3" t="s">
        <v>177</v>
      </c>
    </row>
    <row r="149" spans="15:15" x14ac:dyDescent="0.25">
      <c r="O149" s="3" t="s">
        <v>178</v>
      </c>
    </row>
    <row r="150" spans="15:15" x14ac:dyDescent="0.25">
      <c r="O150" s="3" t="s">
        <v>179</v>
      </c>
    </row>
    <row r="151" spans="15:15" x14ac:dyDescent="0.25">
      <c r="O151" s="3" t="s">
        <v>180</v>
      </c>
    </row>
    <row r="152" spans="15:15" x14ac:dyDescent="0.25">
      <c r="O152" s="3" t="s">
        <v>181</v>
      </c>
    </row>
    <row r="153" spans="15:15" x14ac:dyDescent="0.25">
      <c r="O153" s="3" t="s">
        <v>182</v>
      </c>
    </row>
    <row r="154" spans="15:15" x14ac:dyDescent="0.25">
      <c r="O154" s="3"/>
    </row>
    <row r="155" spans="15:15" x14ac:dyDescent="0.25">
      <c r="O155" s="3"/>
    </row>
    <row r="156" spans="15:15" x14ac:dyDescent="0.25">
      <c r="O156" s="4">
        <v>2020</v>
      </c>
    </row>
    <row r="157" spans="15:15" x14ac:dyDescent="0.25">
      <c r="O157" s="3" t="s">
        <v>183</v>
      </c>
    </row>
    <row r="158" spans="15:15" x14ac:dyDescent="0.25">
      <c r="O158" s="3" t="s">
        <v>184</v>
      </c>
    </row>
    <row r="159" spans="15:15" x14ac:dyDescent="0.25">
      <c r="O159" s="3" t="s">
        <v>185</v>
      </c>
    </row>
    <row r="160" spans="15:15" x14ac:dyDescent="0.25">
      <c r="O160" s="3" t="s">
        <v>186</v>
      </c>
    </row>
    <row r="161" spans="15:15" x14ac:dyDescent="0.25">
      <c r="O161" s="3" t="s">
        <v>187</v>
      </c>
    </row>
    <row r="162" spans="15:15" x14ac:dyDescent="0.25">
      <c r="O162" s="3"/>
    </row>
    <row r="163" spans="15:15" x14ac:dyDescent="0.25">
      <c r="O163" s="4">
        <v>2021</v>
      </c>
    </row>
    <row r="164" spans="15:15" x14ac:dyDescent="0.25">
      <c r="O164" s="3" t="s">
        <v>188</v>
      </c>
    </row>
    <row r="165" spans="15:15" x14ac:dyDescent="0.25">
      <c r="O165" s="3" t="s">
        <v>189</v>
      </c>
    </row>
    <row r="166" spans="15:15" x14ac:dyDescent="0.25">
      <c r="O166" s="3" t="s">
        <v>190</v>
      </c>
    </row>
    <row r="167" spans="15:15" x14ac:dyDescent="0.25">
      <c r="O167" s="3" t="s">
        <v>191</v>
      </c>
    </row>
    <row r="168" spans="15:15" x14ac:dyDescent="0.25">
      <c r="O168" s="3" t="s">
        <v>192</v>
      </c>
    </row>
    <row r="169" spans="15:15" x14ac:dyDescent="0.25">
      <c r="O169" s="3"/>
    </row>
    <row r="170" spans="15:15" x14ac:dyDescent="0.25">
      <c r="O170" s="4">
        <v>2022</v>
      </c>
    </row>
    <row r="171" spans="15:15" x14ac:dyDescent="0.25">
      <c r="O171" s="3" t="s">
        <v>144</v>
      </c>
    </row>
    <row r="172" spans="15:15" x14ac:dyDescent="0.25">
      <c r="O172" s="3" t="s">
        <v>145</v>
      </c>
    </row>
    <row r="173" spans="15:15" x14ac:dyDescent="0.25">
      <c r="O173" s="3" t="s">
        <v>146</v>
      </c>
    </row>
    <row r="174" spans="15:15" x14ac:dyDescent="0.25">
      <c r="O174" s="3" t="s">
        <v>147</v>
      </c>
    </row>
    <row r="175" spans="15:15" x14ac:dyDescent="0.25">
      <c r="O175" s="3" t="s">
        <v>148</v>
      </c>
    </row>
    <row r="176" spans="15:15" x14ac:dyDescent="0.25">
      <c r="O176" s="3" t="s">
        <v>149</v>
      </c>
    </row>
    <row r="177" spans="15:15" x14ac:dyDescent="0.25">
      <c r="O177" s="3" t="s">
        <v>151</v>
      </c>
    </row>
    <row r="178" spans="15:15" x14ac:dyDescent="0.25">
      <c r="O178" s="3" t="s">
        <v>153</v>
      </c>
    </row>
    <row r="179" spans="15:15" x14ac:dyDescent="0.25">
      <c r="O179" s="3" t="s">
        <v>154</v>
      </c>
    </row>
    <row r="180" spans="15:15" x14ac:dyDescent="0.25">
      <c r="O180" s="3"/>
    </row>
    <row r="182" spans="15:15" x14ac:dyDescent="0.25">
      <c r="O182" s="3"/>
    </row>
    <row r="183" spans="15:15" x14ac:dyDescent="0.25">
      <c r="O183" s="3"/>
    </row>
    <row r="184" spans="15:15" x14ac:dyDescent="0.25">
      <c r="O184" s="3"/>
    </row>
    <row r="185" spans="15:15" x14ac:dyDescent="0.25">
      <c r="O185" s="3"/>
    </row>
    <row r="186" spans="15:15" x14ac:dyDescent="0.25">
      <c r="O186" s="3"/>
    </row>
    <row r="187" spans="15:15" x14ac:dyDescent="0.25">
      <c r="O187" s="3"/>
    </row>
    <row r="188" spans="15:15" x14ac:dyDescent="0.25">
      <c r="O188" s="3"/>
    </row>
    <row r="189" spans="15:15" x14ac:dyDescent="0.25">
      <c r="O189" s="3"/>
    </row>
    <row r="190" spans="15:15" x14ac:dyDescent="0.25">
      <c r="O190" s="3"/>
    </row>
    <row r="191" spans="15:15" x14ac:dyDescent="0.25">
      <c r="O191" s="3"/>
    </row>
    <row r="192" spans="15:15" x14ac:dyDescent="0.25">
      <c r="O192" s="3"/>
    </row>
    <row r="193" spans="15:15" x14ac:dyDescent="0.25">
      <c r="O193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617585-6c86-4bea-b4cf-16bd7eb265f5" xsi:nil="true"/>
    <lcf76f155ced4ddcb4097134ff3c332f xmlns="09def811-4e63-4e84-a622-6df9ac9a73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8B52A3BDEF0B489CC9AACB2AA2D198" ma:contentTypeVersion="12" ma:contentTypeDescription="Skapa ett nytt dokument." ma:contentTypeScope="" ma:versionID="ced4de48b42f93ac74114e86a4e08870">
  <xsd:schema xmlns:xsd="http://www.w3.org/2001/XMLSchema" xmlns:xs="http://www.w3.org/2001/XMLSchema" xmlns:p="http://schemas.microsoft.com/office/2006/metadata/properties" xmlns:ns2="09def811-4e63-4e84-a622-6df9ac9a7369" xmlns:ns3="96617585-6c86-4bea-b4cf-16bd7eb265f5" targetNamespace="http://schemas.microsoft.com/office/2006/metadata/properties" ma:root="true" ma:fieldsID="c3f622a4d88cef3bbef096818d8495d4" ns2:_="" ns3:_="">
    <xsd:import namespace="09def811-4e63-4e84-a622-6df9ac9a7369"/>
    <xsd:import namespace="96617585-6c86-4bea-b4cf-16bd7eb265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ef811-4e63-4e84-a622-6df9ac9a73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3f4936df-72b5-4c12-9f91-1404b8bc25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17585-6c86-4bea-b4cf-16bd7eb265f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13da54c-f80e-4f81-ad82-767e6cbc2fd2}" ma:internalName="TaxCatchAll" ma:showField="CatchAllData" ma:web="96617585-6c86-4bea-b4cf-16bd7eb265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DD63C1-450A-4A76-AEAA-A65658E9655A}">
  <ds:schemaRefs>
    <ds:schemaRef ds:uri="http://purl.org/dc/elements/1.1/"/>
    <ds:schemaRef ds:uri="http://schemas.microsoft.com/office/2006/metadata/properties"/>
    <ds:schemaRef ds:uri="http://purl.org/dc/terms/"/>
    <ds:schemaRef ds:uri="96617585-6c86-4bea-b4cf-16bd7eb265f5"/>
    <ds:schemaRef ds:uri="http://purl.org/dc/dcmitype/"/>
    <ds:schemaRef ds:uri="http://schemas.microsoft.com/office/2006/documentManagement/types"/>
    <ds:schemaRef ds:uri="09def811-4e63-4e84-a622-6df9ac9a7369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D326B6-650F-45C8-98F4-81323C1D3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def811-4e63-4e84-a622-6df9ac9a7369"/>
    <ds:schemaRef ds:uri="96617585-6c86-4bea-b4cf-16bd7eb265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BFDC60-2BBD-445C-B89E-68BDEC940A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Jämförelse Utgiftsområde 20</vt:lpstr>
      <vt:lpstr>Blad2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Stina Åberg</dc:creator>
  <cp:keywords/>
  <dc:description/>
  <cp:lastModifiedBy>Lisa Silver</cp:lastModifiedBy>
  <cp:revision/>
  <dcterms:created xsi:type="dcterms:W3CDTF">2022-04-05T08:48:09Z</dcterms:created>
  <dcterms:modified xsi:type="dcterms:W3CDTF">2026-05-05T06:49:14Z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0x010100358B52A3BDEF0B489CC9AACB2AA2D198</vt:lpwstr>
  </property>
  <property fmtid="{D5CDD505-2E9C-101B-9397-08002B2CF9AE}" pid="3" name="MediaServiceImageTags">
    <vt:lpwstr/>
  </property>
</Properties>
</file>