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marielle/Desktop/"/>
    </mc:Choice>
  </mc:AlternateContent>
  <xr:revisionPtr revIDLastSave="0" documentId="13_ncr:1_{46FB3DBA-D9F0-E346-AF5E-4307ABE93619}" xr6:coauthVersionLast="36" xr6:coauthVersionMax="36" xr10:uidLastSave="{00000000-0000-0000-0000-000000000000}"/>
  <bookViews>
    <workbookView xWindow="0" yWindow="0" windowWidth="38400" windowHeight="24000" tabRatio="758" xr2:uid="{00000000-000D-0000-FFFF-FFFF00000000}"/>
  </bookViews>
  <sheets>
    <sheet name="1. Administration" sheetId="10" r:id="rId1"/>
    <sheet name="2. Motorfordon" sheetId="12" r:id="rId2"/>
    <sheet name="3. Cykel" sheetId="15" r:id="rId3"/>
    <sheet name="4. Uppfyllnad av kriterierna" sheetId="1" r:id="rId4"/>
    <sheet name="5. Autosummering" sheetId="13" r:id="rId5"/>
    <sheet name="6. Schablonvärden" sheetId="5" r:id="rId6"/>
    <sheet name="7. Versionshistorik" sheetId="11" r:id="rId7"/>
  </sheets>
  <definedNames>
    <definedName name="_Toc412557730" localSheetId="0">'1. Administration'!$F$9</definedName>
    <definedName name="_Toc412557731" localSheetId="0">'1. Administration'!$F$13</definedName>
    <definedName name="Bränsle">'6. Schablonvärden'!$B:$B</definedName>
    <definedName name="Bränslelista">OFFSET('6. Schablonvärden'!#REF!,0,0,COUNT('6. Schablonvärden'!#REF!),1)</definedName>
    <definedName name="BränsleTabell">'6. Schablonvärden'!$B:$E</definedName>
    <definedName name="Linje" localSheetId="2">#REF!</definedName>
    <definedName name="Linje">#REF!</definedName>
    <definedName name="Motorklass" localSheetId="2">'6. Schablonvärden'!#REF!</definedName>
    <definedName name="Motorklass">'6. Schablonvärden'!#REF!</definedName>
    <definedName name="MotorklassLista">OFFSET('6. Schablonvärden'!#REF!,0,0,COUNT('6. Schablonvärden'!#REF!),1)</definedName>
    <definedName name="MotorklassTabell" localSheetId="2">'6. Schablonvärden'!#REF!</definedName>
    <definedName name="MotorklassTabell">'6. Schablonvärden'!#REF!</definedName>
    <definedName name="Motorlista" localSheetId="2">OFFSET('6. Schablonvärden'!#REF!,0,0,COUNT('6. Schablonvärden'!#REF!),1)</definedName>
    <definedName name="Motorlista">OFFSET('6. Schablonvärden'!#REF!,0,0,COUNT('6. Schablonvärden'!#REF!),1)</definedName>
    <definedName name="ProduktLista">OFFSET('6. Schablonvärden'!#REF!,0,0,COUNT('6. Schablonvärden'!#REF!),1)</definedName>
    <definedName name="TBCO2" localSheetId="2">#REF!</definedName>
    <definedName name="TBCO2">#REF!</definedName>
    <definedName name="TBEnergi" localSheetId="2">#REF!</definedName>
    <definedName name="TBEnergi">#REF!</definedName>
    <definedName name="TBMKEnergi" localSheetId="2">#REF!</definedName>
    <definedName name="TBMKEnergi">#REF!</definedName>
    <definedName name="TBNOX" localSheetId="2">#REF!</definedName>
    <definedName name="TBNOX">#REF!</definedName>
    <definedName name="totCO2" localSheetId="2">#REF!</definedName>
    <definedName name="totCO2">#REF!</definedName>
    <definedName name="totEnergi" localSheetId="2">#REF!</definedName>
    <definedName name="totEnergi">#REF!</definedName>
    <definedName name="totNOX" localSheetId="2">#REF!</definedName>
    <definedName name="totNOX">#REF!</definedName>
    <definedName name="TotPkm" localSheetId="2">#REF!</definedName>
    <definedName name="TotPkm">#REF!</definedName>
    <definedName name="Transportbärare" localSheetId="2">#REF!</definedName>
    <definedName name="Transportbärare">#REF!</definedName>
    <definedName name="TransportMedelLista">OFFSET('6. Schablonvärden'!#REF!,0,0,COUNT('6. Schablonvärden'!#REF!),1)</definedName>
    <definedName name="TypAvPersonBärare">'6. Schablonvärden'!$G$2:$G$17</definedName>
    <definedName name="_xlnm.Print_Area" localSheetId="0">'1. Administration'!$A$2:$D$22</definedName>
    <definedName name="_xlnm.Print_Area" localSheetId="3">'4. Uppfyllnad av kriterierna'!$B$1:$G$25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0" l="1"/>
  <c r="D20" i="13" l="1"/>
  <c r="D19" i="13"/>
  <c r="D18" i="13"/>
  <c r="D17" i="13"/>
  <c r="D16" i="13"/>
  <c r="D15" i="13"/>
  <c r="D14" i="13"/>
  <c r="D13" i="13"/>
  <c r="D12" i="13"/>
  <c r="D11" i="13"/>
  <c r="D4" i="13"/>
  <c r="D10" i="13"/>
  <c r="D9" i="13"/>
  <c r="D8" i="13"/>
  <c r="D7" i="13"/>
  <c r="D6" i="13"/>
  <c r="D5" i="13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D14" i="15"/>
  <c r="I100" i="12"/>
  <c r="D14" i="1"/>
  <c r="G14" i="1" s="1"/>
  <c r="C4" i="13"/>
  <c r="F4" i="13" s="1"/>
  <c r="C5" i="13"/>
  <c r="E5" i="13" s="1"/>
  <c r="C6" i="13"/>
  <c r="C7" i="13"/>
  <c r="E7" i="13" s="1"/>
  <c r="C8" i="13"/>
  <c r="E8" i="13" s="1"/>
  <c r="C9" i="13"/>
  <c r="E9" i="13" s="1"/>
  <c r="C10" i="13"/>
  <c r="F10" i="13" s="1"/>
  <c r="G10" i="13" s="1"/>
  <c r="C11" i="13"/>
  <c r="F11" i="13" s="1"/>
  <c r="C13" i="13"/>
  <c r="E13" i="13" s="1"/>
  <c r="C14" i="13"/>
  <c r="E14" i="13" s="1"/>
  <c r="C15" i="13"/>
  <c r="F15" i="13" s="1"/>
  <c r="G15" i="13" s="1"/>
  <c r="C17" i="13"/>
  <c r="F17" i="13" s="1"/>
  <c r="C18" i="13"/>
  <c r="F18" i="13" s="1"/>
  <c r="C19" i="13"/>
  <c r="F19" i="13" s="1"/>
  <c r="C20" i="13"/>
  <c r="F20" i="13" s="1"/>
  <c r="T4" i="12"/>
  <c r="U4" i="12" s="1"/>
  <c r="T5" i="12"/>
  <c r="U5" i="12" s="1"/>
  <c r="T6" i="12"/>
  <c r="T7" i="12"/>
  <c r="T8" i="12"/>
  <c r="U8" i="12" s="1"/>
  <c r="T9" i="12"/>
  <c r="U9" i="12" s="1"/>
  <c r="T10" i="12"/>
  <c r="T11" i="12"/>
  <c r="T12" i="12"/>
  <c r="T13" i="12"/>
  <c r="T14" i="12"/>
  <c r="U14" i="12" s="1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3" i="12"/>
  <c r="N5" i="12"/>
  <c r="O5" i="12" s="1"/>
  <c r="W5" i="12" s="1"/>
  <c r="N6" i="12"/>
  <c r="O6" i="12" s="1"/>
  <c r="W6" i="12" s="1"/>
  <c r="N7" i="12"/>
  <c r="O7" i="12" s="1"/>
  <c r="W7" i="12" s="1"/>
  <c r="N8" i="12"/>
  <c r="N9" i="12"/>
  <c r="O9" i="12"/>
  <c r="W9" i="12" s="1"/>
  <c r="N10" i="12"/>
  <c r="O10" i="12" s="1"/>
  <c r="W10" i="12" s="1"/>
  <c r="N11" i="12"/>
  <c r="N12" i="12"/>
  <c r="N13" i="12"/>
  <c r="O13" i="12"/>
  <c r="W13" i="12" s="1"/>
  <c r="N14" i="12"/>
  <c r="O14" i="12" s="1"/>
  <c r="N15" i="12"/>
  <c r="O15" i="12" s="1"/>
  <c r="W15" i="12" s="1"/>
  <c r="N16" i="12"/>
  <c r="O16" i="12" s="1"/>
  <c r="W16" i="12" s="1"/>
  <c r="N17" i="12"/>
  <c r="N18" i="12"/>
  <c r="N19" i="12"/>
  <c r="O19" i="12" s="1"/>
  <c r="W19" i="12" s="1"/>
  <c r="N20" i="12"/>
  <c r="O20" i="12" s="1"/>
  <c r="W20" i="12" s="1"/>
  <c r="N21" i="12"/>
  <c r="N22" i="12"/>
  <c r="N23" i="12"/>
  <c r="O23" i="12" s="1"/>
  <c r="W23" i="12" s="1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4" i="12"/>
  <c r="O4" i="12" s="1"/>
  <c r="N3" i="12"/>
  <c r="O3" i="12" s="1"/>
  <c r="M25" i="12"/>
  <c r="M84" i="12"/>
  <c r="O92" i="12"/>
  <c r="W92" i="12" s="1"/>
  <c r="U6" i="12"/>
  <c r="U7" i="12"/>
  <c r="O8" i="12"/>
  <c r="W8" i="12" s="1"/>
  <c r="U10" i="12"/>
  <c r="U11" i="12"/>
  <c r="O11" i="12"/>
  <c r="W11" i="12" s="1"/>
  <c r="U12" i="12"/>
  <c r="O12" i="12"/>
  <c r="O17" i="12"/>
  <c r="W17" i="12" s="1"/>
  <c r="O18" i="12"/>
  <c r="W18" i="12" s="1"/>
  <c r="O21" i="12"/>
  <c r="W21" i="12" s="1"/>
  <c r="O22" i="12"/>
  <c r="W22" i="12" s="1"/>
  <c r="O24" i="12"/>
  <c r="W24" i="12" s="1"/>
  <c r="O25" i="12"/>
  <c r="W25" i="12" s="1"/>
  <c r="O26" i="12"/>
  <c r="W26" i="12" s="1"/>
  <c r="O27" i="12"/>
  <c r="W27" i="12" s="1"/>
  <c r="O28" i="12"/>
  <c r="W28" i="12" s="1"/>
  <c r="O29" i="12"/>
  <c r="W29" i="12" s="1"/>
  <c r="O30" i="12"/>
  <c r="W30" i="12" s="1"/>
  <c r="O31" i="12"/>
  <c r="W31" i="12" s="1"/>
  <c r="O32" i="12"/>
  <c r="W32" i="12" s="1"/>
  <c r="O33" i="12"/>
  <c r="W33" i="12" s="1"/>
  <c r="O34" i="12"/>
  <c r="W34" i="12" s="1"/>
  <c r="O35" i="12"/>
  <c r="W35" i="12" s="1"/>
  <c r="O36" i="12"/>
  <c r="W36" i="12" s="1"/>
  <c r="O37" i="12"/>
  <c r="W37" i="12" s="1"/>
  <c r="O38" i="12"/>
  <c r="W38" i="12" s="1"/>
  <c r="O39" i="12"/>
  <c r="W39" i="12" s="1"/>
  <c r="O40" i="12"/>
  <c r="W40" i="12" s="1"/>
  <c r="O41" i="12"/>
  <c r="W41" i="12" s="1"/>
  <c r="O42" i="12"/>
  <c r="W42" i="12" s="1"/>
  <c r="O43" i="12"/>
  <c r="W43" i="12" s="1"/>
  <c r="O44" i="12"/>
  <c r="W44" i="12" s="1"/>
  <c r="O45" i="12"/>
  <c r="W45" i="12" s="1"/>
  <c r="O46" i="12"/>
  <c r="W46" i="12" s="1"/>
  <c r="O47" i="12"/>
  <c r="W47" i="12" s="1"/>
  <c r="O48" i="12"/>
  <c r="W48" i="12" s="1"/>
  <c r="O49" i="12"/>
  <c r="W49" i="12" s="1"/>
  <c r="O50" i="12"/>
  <c r="W50" i="12" s="1"/>
  <c r="O51" i="12"/>
  <c r="W51" i="12" s="1"/>
  <c r="O52" i="12"/>
  <c r="W52" i="12" s="1"/>
  <c r="O53" i="12"/>
  <c r="W53" i="12" s="1"/>
  <c r="O54" i="12"/>
  <c r="W54" i="12" s="1"/>
  <c r="O55" i="12"/>
  <c r="W55" i="12" s="1"/>
  <c r="O56" i="12"/>
  <c r="W56" i="12" s="1"/>
  <c r="O57" i="12"/>
  <c r="W57" i="12" s="1"/>
  <c r="O58" i="12"/>
  <c r="W58" i="12" s="1"/>
  <c r="O59" i="12"/>
  <c r="W59" i="12" s="1"/>
  <c r="O60" i="12"/>
  <c r="W60" i="12" s="1"/>
  <c r="O61" i="12"/>
  <c r="W61" i="12" s="1"/>
  <c r="O62" i="12"/>
  <c r="W62" i="12" s="1"/>
  <c r="O63" i="12"/>
  <c r="W63" i="12" s="1"/>
  <c r="O64" i="12"/>
  <c r="W64" i="12" s="1"/>
  <c r="O65" i="12"/>
  <c r="W65" i="12" s="1"/>
  <c r="O66" i="12"/>
  <c r="W66" i="12" s="1"/>
  <c r="O67" i="12"/>
  <c r="W67" i="12" s="1"/>
  <c r="O68" i="12"/>
  <c r="W68" i="12" s="1"/>
  <c r="O69" i="12"/>
  <c r="W69" i="12" s="1"/>
  <c r="O70" i="12"/>
  <c r="W70" i="12" s="1"/>
  <c r="O71" i="12"/>
  <c r="W71" i="12" s="1"/>
  <c r="O72" i="12"/>
  <c r="W72" i="12" s="1"/>
  <c r="O73" i="12"/>
  <c r="W73" i="12" s="1"/>
  <c r="O74" i="12"/>
  <c r="W74" i="12" s="1"/>
  <c r="O75" i="12"/>
  <c r="W75" i="12" s="1"/>
  <c r="O76" i="12"/>
  <c r="W76" i="12" s="1"/>
  <c r="O77" i="12"/>
  <c r="W77" i="12" s="1"/>
  <c r="O78" i="12"/>
  <c r="W78" i="12" s="1"/>
  <c r="O79" i="12"/>
  <c r="W79" i="12" s="1"/>
  <c r="O80" i="12"/>
  <c r="W80" i="12" s="1"/>
  <c r="O81" i="12"/>
  <c r="W81" i="12" s="1"/>
  <c r="O82" i="12"/>
  <c r="W82" i="12" s="1"/>
  <c r="O83" i="12"/>
  <c r="W83" i="12" s="1"/>
  <c r="O84" i="12"/>
  <c r="W84" i="12" s="1"/>
  <c r="O85" i="12"/>
  <c r="W85" i="12" s="1"/>
  <c r="O86" i="12"/>
  <c r="W86" i="12" s="1"/>
  <c r="O87" i="12"/>
  <c r="W87" i="12" s="1"/>
  <c r="O88" i="12"/>
  <c r="W88" i="12" s="1"/>
  <c r="O89" i="12"/>
  <c r="W89" i="12" s="1"/>
  <c r="O90" i="12"/>
  <c r="W90" i="12" s="1"/>
  <c r="O91" i="12"/>
  <c r="W91" i="12" s="1"/>
  <c r="O93" i="12"/>
  <c r="W93" i="12" s="1"/>
  <c r="O94" i="12"/>
  <c r="W94" i="12" s="1"/>
  <c r="O95" i="12"/>
  <c r="W95" i="12" s="1"/>
  <c r="O96" i="12"/>
  <c r="W96" i="12" s="1"/>
  <c r="O97" i="12"/>
  <c r="W97" i="12" s="1"/>
  <c r="O98" i="12"/>
  <c r="W98" i="12" s="1"/>
  <c r="O99" i="12"/>
  <c r="W99" i="12" s="1"/>
  <c r="U3" i="12"/>
  <c r="M19" i="12"/>
  <c r="M20" i="12"/>
  <c r="M21" i="12"/>
  <c r="M22" i="12"/>
  <c r="M23" i="12"/>
  <c r="M24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6" i="12"/>
  <c r="M17" i="12"/>
  <c r="M18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3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3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E10" i="13"/>
  <c r="E6" i="13"/>
  <c r="F6" i="13"/>
  <c r="G6" i="13" s="1"/>
  <c r="E15" i="13"/>
  <c r="C16" i="13"/>
  <c r="F16" i="13" s="1"/>
  <c r="C12" i="13"/>
  <c r="F14" i="13" l="1"/>
  <c r="F5" i="13"/>
  <c r="F9" i="13"/>
  <c r="W3" i="12"/>
  <c r="E4" i="13"/>
  <c r="C2" i="13"/>
  <c r="D23" i="1" s="1"/>
  <c r="G23" i="1" s="1"/>
  <c r="E16" i="13"/>
  <c r="E17" i="13"/>
  <c r="F13" i="13"/>
  <c r="D19" i="1"/>
  <c r="G19" i="1" s="1"/>
  <c r="F12" i="13"/>
  <c r="E11" i="13"/>
  <c r="F8" i="13"/>
  <c r="G8" i="13" s="1"/>
  <c r="W12" i="12"/>
  <c r="E12" i="13"/>
  <c r="E19" i="13"/>
  <c r="E20" i="13"/>
  <c r="F7" i="13"/>
  <c r="G7" i="13" s="1"/>
  <c r="E18" i="13"/>
  <c r="W4" i="12"/>
  <c r="W14" i="12"/>
  <c r="G4" i="13"/>
  <c r="E21" i="13" l="1"/>
  <c r="D12" i="1"/>
  <c r="G12" i="1" s="1"/>
  <c r="F21" i="13"/>
  <c r="G21" i="13"/>
  <c r="D13" i="1" l="1"/>
  <c r="G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Marielle Aspevall</author>
    <author>Agneta Carlsson</author>
  </authors>
  <commentList>
    <comment ref="B13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>Fylls i av Ansökande företag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B16" authorId="1" shapeId="0" xr:uid="{00000000-0006-0000-0000-000002000000}">
      <text>
        <r>
          <rPr>
            <sz val="9"/>
            <color rgb="FF000000"/>
            <rFont val="Arial"/>
            <family val="2"/>
          </rPr>
          <t xml:space="preserve">Fyll i vilken tidsperiod som datan i ansökningshandlingarna grundar sig på. Tex 2016-01-01 till 2016-12-31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Marielle Aspevall</author>
  </authors>
  <commentList>
    <comment ref="H2" authorId="0" shapeId="0" xr:uid="{00000000-0006-0000-0100-000001000000}">
      <text>
        <r>
          <rPr>
            <sz val="9"/>
            <color indexed="81"/>
            <rFont val="Arial"/>
            <family val="2"/>
          </rPr>
          <t>Euroklass X
Räkna elfordon som Euro 6</t>
        </r>
      </text>
    </comment>
    <comment ref="K2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Drivmedelsförbrukningen - är värdena som anges uppmätta från verklig körning eller är de schablonvärden?</t>
        </r>
      </text>
    </comment>
    <comment ref="Q2" authorId="0" shapeId="0" xr:uid="{00000000-0006-0000-0100-000003000000}">
      <text>
        <r>
          <rPr>
            <sz val="9"/>
            <color rgb="FF000000"/>
            <rFont val="Arial"/>
            <family val="2"/>
          </rPr>
          <t>Om fordonet kan drivas på två drivmedel, tex gas och bensin, eller el och diesel.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Marielle Aspevall</author>
  </authors>
  <commentList>
    <comment ref="D18" authorId="0" shapeId="0" xr:uid="{00000000-0006-0000-0300-000001000000}">
      <text>
        <r>
          <rPr>
            <sz val="9"/>
            <color rgb="FF000000"/>
            <rFont val="Arial"/>
            <family val="2"/>
          </rPr>
          <t>Fyll i den mängd mängd el ni köpt in som är märkt med Bra Miljöval.</t>
        </r>
      </text>
    </comment>
    <comment ref="D22" authorId="0" shapeId="0" xr:uid="{00000000-0006-0000-0300-000002000000}">
      <text>
        <r>
          <rPr>
            <sz val="9"/>
            <color rgb="FF000000"/>
            <rFont val="Arial"/>
            <family val="2"/>
          </rPr>
          <t>Fyll i hur många fordonskilometer ni har kört med eldrivet fordon. Cykel räknas inte med här.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Marielle Aspevall</author>
  </authors>
  <commentList>
    <comment ref="H7" authorId="0" shapeId="0" xr:uid="{00000000-0006-0000-0400-000001000000}">
      <text>
        <r>
          <rPr>
            <sz val="9"/>
            <color indexed="81"/>
            <rFont val="Arial"/>
            <family val="2"/>
          </rPr>
          <t xml:space="preserve">40% fossilt i original.
</t>
        </r>
      </text>
    </comment>
    <comment ref="H8" authorId="0" shapeId="0" xr:uid="{00000000-0006-0000-0400-000002000000}">
      <text>
        <r>
          <rPr>
            <sz val="9"/>
            <color indexed="81"/>
            <rFont val="Arial"/>
            <family val="2"/>
          </rPr>
          <t>19 % i original</t>
        </r>
      </text>
    </comment>
    <comment ref="H15" authorId="0" shapeId="0" xr:uid="{00000000-0006-0000-0400-000003000000}">
      <text>
        <r>
          <rPr>
            <sz val="9"/>
            <color indexed="81"/>
            <rFont val="Arial"/>
            <family val="2"/>
          </rPr>
          <t>Original: 86%
Källa: Energimarknadsinspektionen ”Residualmix 2014”, 2015-06-03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Agneta Carlsson</author>
    <author>Marielle Aspevall</author>
  </authors>
  <commentList>
    <comment ref="E3" authorId="0" shapeId="0" xr:uid="{00000000-0006-0000-0500-000001000000}">
      <text>
        <r>
          <rPr>
            <sz val="9"/>
            <color rgb="FF000000"/>
            <rFont val="Arial"/>
            <family val="2"/>
          </rPr>
          <t>Källa: Gröna bilister Drivmedelsfakta 2015</t>
        </r>
      </text>
    </comment>
    <comment ref="F3" authorId="0" shapeId="0" xr:uid="{00000000-0006-0000-0500-000002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</t>
        </r>
        <r>
          <rPr>
            <sz val="9"/>
            <color rgb="FF000000"/>
            <rFont val="Arial"/>
            <family val="2"/>
          </rPr>
          <t xml:space="preserve">Drivmedel 2018 - Redovisning av rapporterade uppgifter enligt drivmedelslagen, hållbarhetslagen och reduktionsplikten. </t>
        </r>
        <r>
          <rPr>
            <sz val="9"/>
            <color rgb="FF000000"/>
            <rFont val="Arial"/>
            <family val="2"/>
          </rPr>
          <t xml:space="preserve">Rapport ER 2019:14 http://www.energimyndigheten.se/globalassets/statistik/drivmedel-2018.pdf 
</t>
        </r>
      </text>
    </comment>
    <comment ref="B4" authorId="1" shapeId="0" xr:uid="{00000000-0006-0000-0500-000003000000}">
      <text>
        <r>
          <rPr>
            <sz val="9"/>
            <color rgb="FF000000"/>
            <rFont val="Arial"/>
            <family val="2"/>
          </rPr>
          <t>Biogas: 1 Nm3 = ca 0,75kg</t>
        </r>
      </text>
    </comment>
    <comment ref="E4" authorId="0" shapeId="0" xr:uid="{00000000-0006-0000-0500-000004000000}">
      <text>
        <r>
          <rPr>
            <sz val="9"/>
            <color rgb="FF000000"/>
            <rFont val="Arial"/>
            <family val="2"/>
          </rPr>
          <t>Källa: Gröna bilister Drivmedelsfakta 2015</t>
        </r>
      </text>
    </comment>
    <comment ref="F4" authorId="0" shapeId="0" xr:uid="{00000000-0006-0000-0500-000005000000}">
      <text>
        <r>
          <rPr>
            <sz val="9"/>
            <color rgb="FF000000"/>
            <rFont val="Arial"/>
            <family val="2"/>
          </rPr>
          <t xml:space="preserve">Källa: Energimyndighetens rapport ER 2018:17 (tabell 11, s. 33): 12,8 g CO2-ekv/MJ - omvandlat till g/kg.
</t>
        </r>
        <r>
          <rPr>
            <sz val="9"/>
            <color rgb="FF000000"/>
            <rFont val="Arial"/>
            <family val="2"/>
          </rPr>
          <t xml:space="preserve">Tidigare stod här uppgift från Gröna bilister Drivmedelsfakta 2015: 1100 g/kg. </t>
        </r>
      </text>
    </comment>
    <comment ref="B5" authorId="0" shapeId="0" xr:uid="{00000000-0006-0000-0500-000006000000}">
      <text>
        <r>
          <rPr>
            <sz val="9"/>
            <color rgb="FF000000"/>
            <rFont val="Arial"/>
            <family val="2"/>
          </rPr>
          <t xml:space="preserve">Det finns ett stort antal olika blandningar med förnybart drivmedel, därför visas här en diesel utan inblandning för att kunna ta fram den mix som används.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b/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E5" authorId="0" shapeId="0" xr:uid="{00000000-0006-0000-0500-000007000000}">
      <text>
        <r>
          <rPr>
            <sz val="9"/>
            <color rgb="FF000000"/>
            <rFont val="Arial"/>
            <family val="2"/>
          </rPr>
          <t xml:space="preserve">Källa: Gröna bilister Drivmedelsfakta 2015, samma Miljofordon.se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F5" authorId="0" shapeId="0" xr:uid="{00000000-0006-0000-0500-000008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</t>
        </r>
        <r>
          <rPr>
            <sz val="9"/>
            <color rgb="FF000000"/>
            <rFont val="Arial"/>
            <family val="2"/>
          </rPr>
          <t>Drivmedel 2018 - Redovisning av rapporterade uppgifter enligt drivmedelslagen, hållbarhetslagen och reduktionsplikten</t>
        </r>
        <r>
          <rPr>
            <sz val="9"/>
            <color rgb="FF000000"/>
            <rFont val="Arial"/>
            <family val="2"/>
          </rPr>
          <t>. Rapport ER 2019:14 http://www.energimyndigheten.se/globalassets/statistik/drivmedel-2018.pdf </t>
        </r>
      </text>
    </comment>
    <comment ref="E6" authorId="1" shapeId="0" xr:uid="{00000000-0006-0000-0500-000009000000}">
      <text>
        <r>
          <rPr>
            <sz val="9"/>
            <color rgb="FF000000"/>
            <rFont val="Arial"/>
            <family val="2"/>
          </rPr>
          <t xml:space="preserve">Källa: Gröna bilister Drivmedelsfakta 2015; antagande: 60% biogas och 40% naturgas -
</t>
        </r>
        <r>
          <rPr>
            <sz val="9"/>
            <color rgb="FF000000"/>
            <rFont val="Arial"/>
            <family val="2"/>
          </rPr>
          <t xml:space="preserve">Energimyndigheten,
</t>
        </r>
        <r>
          <rPr>
            <sz val="9"/>
            <color rgb="FF000000"/>
            <rFont val="Arial"/>
            <family val="2"/>
          </rPr>
          <t xml:space="preserve">Transportsektorns
</t>
        </r>
        <r>
          <rPr>
            <sz val="9"/>
            <color rgb="FF000000"/>
            <rFont val="Arial"/>
            <family val="2"/>
          </rPr>
          <t xml:space="preserve">energianvändning
</t>
        </r>
        <r>
          <rPr>
            <sz val="9"/>
            <color rgb="FF000000"/>
            <rFont val="Arial"/>
            <family val="2"/>
          </rPr>
          <t>2014, maj 2015</t>
        </r>
      </text>
    </comment>
    <comment ref="F6" authorId="0" shapeId="0" xr:uid="{00000000-0006-0000-0500-00000A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</t>
        </r>
        <r>
          <rPr>
            <sz val="9"/>
            <color rgb="FF000000"/>
            <rFont val="Arial"/>
            <family val="2"/>
          </rPr>
          <t>Drivmedel 2018 - Redovisning av rapporterade uppgifter enligt drivmedelslagen, hållbarhetslagen och reduktionsplikten</t>
        </r>
        <r>
          <rPr>
            <sz val="9"/>
            <color rgb="FF000000"/>
            <rFont val="Arial"/>
            <family val="2"/>
          </rPr>
          <t>. Rapport ER 2019:14 http://www.energimyndigheten.se/globalassets/statistik/drivmedel-2018.pdf </t>
        </r>
      </text>
    </comment>
    <comment ref="E7" authorId="1" shapeId="0" xr:uid="{00000000-0006-0000-0500-00000B000000}">
      <text>
        <r>
          <rPr>
            <sz val="9"/>
            <color rgb="FF000000"/>
            <rFont val="Arial"/>
            <family val="2"/>
          </rPr>
          <t>Källa: Gröna bilister Drivmedelsfakta 2015, samma värde Trafikverket</t>
        </r>
      </text>
    </comment>
    <comment ref="F7" authorId="0" shapeId="0" xr:uid="{00000000-0006-0000-0500-00000C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Drivmedel 2018 - Redovisning av rapporterade uppgifter enligt drivmedelslagen, hållbarhetslagen och reduktionsplikten. Rapport ER 2019:14 http://www.energimyndigheten.se/globalassets/statistik/drivmedel-2018.pdf  </t>
        </r>
      </text>
    </comment>
    <comment ref="E8" authorId="0" shapeId="0" xr:uid="{00000000-0006-0000-0500-00000D000000}">
      <text>
        <r>
          <rPr>
            <sz val="9"/>
            <color rgb="FF000000"/>
            <rFont val="Arial"/>
            <family val="2"/>
          </rPr>
          <t>Källa: Gröna bilister Drivmedelsfakta 2015</t>
        </r>
      </text>
    </comment>
    <comment ref="F8" authorId="0" shapeId="0" xr:uid="{00000000-0006-0000-0500-00000E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Drivmedel 2018 - Redovisning av rapporterade uppgifter enligt drivmedelslagen, hållbarhetslagen och reduktionsplikten. Rapport ER 2019:14 http://www.energimyndigheten.se/globalassets/statistik/drivmedel-2018.pdf  </t>
        </r>
      </text>
    </comment>
    <comment ref="E9" authorId="0" shapeId="0" xr:uid="{00000000-0006-0000-0500-000010000000}">
      <text>
        <r>
          <rPr>
            <sz val="9"/>
            <color rgb="FF000000"/>
            <rFont val="Arial"/>
            <family val="2"/>
          </rPr>
          <t xml:space="preserve">Källa: Gröna bilister Drivmedelsfakta 2015
</t>
        </r>
      </text>
    </comment>
    <comment ref="F9" authorId="0" shapeId="0" xr:uid="{00000000-0006-0000-0500-000011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Drivmedel 2018 - Redovisning av rapporterade uppgifter enligt drivmedelslagen, hållbarhetslagen och reduktionsplikten. Rapport ER 2019:14 http://www.energimyndigheten.se/globalassets/statistik/drivmedel-2018.pdf  </t>
        </r>
      </text>
    </comment>
    <comment ref="E10" authorId="0" shapeId="0" xr:uid="{00000000-0006-0000-0500-000012000000}">
      <text>
        <r>
          <rPr>
            <sz val="9"/>
            <color rgb="FF000000"/>
            <rFont val="Arial"/>
            <family val="2"/>
          </rPr>
          <t xml:space="preserve">Källa: Naturvårdsverket, </t>
        </r>
        <r>
          <rPr>
            <sz val="9"/>
            <color rgb="FF000000"/>
            <rFont val="Arial"/>
            <family val="2"/>
          </rPr>
          <t>Emissionsfaktorer och värmevärden 2020, Flik: Värmevärden Transport</t>
        </r>
      </text>
    </comment>
    <comment ref="F10" authorId="0" shapeId="0" xr:uid="{00000000-0006-0000-0500-000013000000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9"/>
            <color rgb="FF000000"/>
            <rFont val="Arial"/>
            <family val="2"/>
          </rPr>
          <t xml:space="preserve">Statens energimyndighet: Drivmedel 2018 - Redovisning av rapporterade uppgifter enligt drivmedelslagen, hållbarhetslagen och reduktionsplikten. Rapport ER 2019:14 http://www.energimyndigheten.se/globalassets/statistik/drivmedel-2018.pdf  </t>
        </r>
      </text>
    </comment>
    <comment ref="F11" authorId="1" shapeId="0" xr:uid="{FD4AAA5F-5F62-DF40-9B54-18981451BE73}">
      <text>
        <r>
          <rPr>
            <sz val="9"/>
            <color rgb="FF000000"/>
            <rFont val="Arial"/>
            <family val="2"/>
          </rPr>
          <t>Källa: EPD Vattenfall AB, Ekosofia, Klimatpåverkan från elproduktion, 2019-05-31</t>
        </r>
      </text>
    </comment>
    <comment ref="F12" authorId="1" shapeId="0" xr:uid="{3D28D3CB-466F-4F45-97E7-476B8E93B80C}">
      <text>
        <r>
          <rPr>
            <sz val="9"/>
            <color rgb="FF000000"/>
            <rFont val="Arial"/>
            <family val="2"/>
          </rPr>
          <t xml:space="preserve">Källa: </t>
        </r>
        <r>
          <rPr>
            <sz val="10"/>
            <color rgb="FF000000"/>
            <rFont val="Arial"/>
            <family val="2"/>
          </rPr>
          <t xml:space="preserve"> EPD Vattenfall AB, Ekosofia, Klimatpåverkan från elproduktion, 2019-05-31</t>
        </r>
      </text>
    </comment>
    <comment ref="F13" authorId="1" shapeId="0" xr:uid="{AB64466F-616F-8A46-9CB0-984A99E14F35}">
      <text>
        <r>
          <rPr>
            <sz val="9"/>
            <color rgb="FF000000"/>
            <rFont val="Arial"/>
            <family val="2"/>
          </rPr>
          <t>Källa: Solel och klimatpåverkan, J Lindahl, J-O Dalenbäck, W Lövenhielm, Svensk Solenergi 2018-06-15, Ekosofia, Klimatpåverkan från elproduktion, 2019-05-31</t>
        </r>
      </text>
    </comment>
    <comment ref="F14" authorId="1" shapeId="0" xr:uid="{00000000-0006-0000-0500-000017000000}">
      <text>
        <r>
          <rPr>
            <sz val="9"/>
            <color rgb="FF000000"/>
            <rFont val="Arial"/>
            <family val="2"/>
          </rPr>
          <t xml:space="preserve">Källa: Energimarknadsinspektionen Nordisk Residualmix 2018.  Den nordiska residualmixen för 2018 består av 25 procent förnybart producerad el, 40 procent kärnkraftsproducerad el och 35 procent fossilt producerad el. </t>
        </r>
      </text>
    </comment>
  </commentList>
</comments>
</file>

<file path=xl/sharedStrings.xml><?xml version="1.0" encoding="utf-8"?>
<sst xmlns="http://schemas.openxmlformats.org/spreadsheetml/2006/main" count="522" uniqueCount="151">
  <si>
    <t>kWh</t>
  </si>
  <si>
    <t>Resultat</t>
  </si>
  <si>
    <t>Uppfylls kriteriet</t>
  </si>
  <si>
    <t>Enhet</t>
  </si>
  <si>
    <t>Bränsle</t>
  </si>
  <si>
    <t>liter</t>
  </si>
  <si>
    <t>Energiinehåll kWh/enhet</t>
  </si>
  <si>
    <t>El vattenkraft, svensk marknad</t>
  </si>
  <si>
    <t>Förbränning</t>
  </si>
  <si>
    <t>El</t>
  </si>
  <si>
    <t>El, Bra Miljöval</t>
  </si>
  <si>
    <t>Faktor</t>
  </si>
  <si>
    <t>Krav</t>
  </si>
  <si>
    <t>Kriterie</t>
  </si>
  <si>
    <t>Version</t>
  </si>
  <si>
    <t>Datum</t>
  </si>
  <si>
    <t>Signatur</t>
  </si>
  <si>
    <t>Förändring</t>
  </si>
  <si>
    <t>Mätvärde</t>
  </si>
  <si>
    <t>Ankom</t>
  </si>
  <si>
    <t>Naturskyddsföreningens anteckningar</t>
  </si>
  <si>
    <t>Produktens namn</t>
  </si>
  <si>
    <t>Ansökningsnummer</t>
  </si>
  <si>
    <t>Från</t>
  </si>
  <si>
    <t>Till</t>
  </si>
  <si>
    <t>Handläggare</t>
  </si>
  <si>
    <t>El vindkraft, svensk marknad</t>
    <phoneticPr fontId="2" type="noConversion"/>
  </si>
  <si>
    <t>Ursprunglig version</t>
  </si>
  <si>
    <t>Naturskyddsföreningen - Bra Miljöval</t>
  </si>
  <si>
    <t>Budtransporter</t>
  </si>
  <si>
    <t>Uppfyllnad av kriterierna</t>
  </si>
  <si>
    <t>Cykel</t>
  </si>
  <si>
    <t>Motorcykel</t>
  </si>
  <si>
    <t>Lätt lastbil</t>
  </si>
  <si>
    <t>Tung lastbil</t>
  </si>
  <si>
    <t>Andel el för eldrift märkt med Bra Miljöval</t>
  </si>
  <si>
    <t>Fordonstyp</t>
  </si>
  <si>
    <t>Definierad som miljöbil</t>
  </si>
  <si>
    <t>Ja</t>
  </si>
  <si>
    <t>Agneta Carlsson</t>
  </si>
  <si>
    <t>kg</t>
  </si>
  <si>
    <t>Drivmedel</t>
  </si>
  <si>
    <t>Utsläppsklass</t>
  </si>
  <si>
    <t>2.1</t>
  </si>
  <si>
    <t>2.2</t>
  </si>
  <si>
    <t>Fossila koldioxidekvivalenter (Well-to-wheel)</t>
  </si>
  <si>
    <t>Andel fossil energi (Tank-to-Wheel)</t>
  </si>
  <si>
    <t>3.1</t>
  </si>
  <si>
    <t>2.3</t>
  </si>
  <si>
    <t>Euroklass</t>
  </si>
  <si>
    <t>Naturskyddsföreningen  Bra Miljöval</t>
  </si>
  <si>
    <t>Moped klass I</t>
  </si>
  <si>
    <t>Cykel med elassistans</t>
  </si>
  <si>
    <t>Moped klass II</t>
  </si>
  <si>
    <t>Personbil</t>
  </si>
  <si>
    <t>Elhybrid</t>
  </si>
  <si>
    <t>Laddhybrid</t>
  </si>
  <si>
    <t>Nej</t>
  </si>
  <si>
    <t>Vet ej</t>
  </si>
  <si>
    <t>Ej tillämplig</t>
  </si>
  <si>
    <t>Fordonstyp cykel</t>
  </si>
  <si>
    <t>Cykeltyp</t>
  </si>
  <si>
    <t>Antal</t>
  </si>
  <si>
    <t>Indata listor</t>
  </si>
  <si>
    <t>Schablondata</t>
  </si>
  <si>
    <t>Motortyp</t>
  </si>
  <si>
    <t>Schablon eller verklig</t>
  </si>
  <si>
    <t>Schablon</t>
  </si>
  <si>
    <t>Verklig</t>
  </si>
  <si>
    <t>Total körsträcka alla fordon</t>
  </si>
  <si>
    <t>Fossilgas</t>
  </si>
  <si>
    <t>Diesel utan inblandning</t>
  </si>
  <si>
    <t>El vindkraft, svensk marknad</t>
  </si>
  <si>
    <t>Förbränningsmotor</t>
  </si>
  <si>
    <t>fordonskilometer</t>
  </si>
  <si>
    <t>2016:1</t>
  </si>
  <si>
    <t>välj i listan</t>
  </si>
  <si>
    <t>produktion + drift CO2-eq g/enhet</t>
  </si>
  <si>
    <t>Total energimängd, kWh</t>
  </si>
  <si>
    <t>Obs! Grön gas principen godkänns</t>
  </si>
  <si>
    <t>Automatisk summering</t>
  </si>
  <si>
    <t>BUDTRANSPORTER</t>
  </si>
  <si>
    <t>El?</t>
  </si>
  <si>
    <t>om el används.
Annars lämna
tomt.</t>
  </si>
  <si>
    <t>Välj typ i listan</t>
  </si>
  <si>
    <t>Antingen cykel eller cykel med elassistans</t>
  </si>
  <si>
    <t xml:space="preserve"> </t>
  </si>
  <si>
    <t>Snitt utsläppsklass (minst 5,0 i snitt)</t>
  </si>
  <si>
    <t>procent</t>
  </si>
  <si>
    <t xml:space="preserve"> g per fkm</t>
  </si>
  <si>
    <t>Total bränsleförbrukning av resp. bränsle</t>
  </si>
  <si>
    <t>5.2</t>
  </si>
  <si>
    <t>Totalt andel fordonskm som körs med eldrivet fordon</t>
  </si>
  <si>
    <t>Fyll i</t>
  </si>
  <si>
    <t xml:space="preserve">Aktuellt om ni har eldrivna fordon: </t>
  </si>
  <si>
    <r>
      <t>Totalt antal fordonskm med eldrivet fordon</t>
    </r>
    <r>
      <rPr>
        <b/>
        <sz val="10"/>
        <rFont val="Calibri"/>
        <family val="2"/>
        <scheme val="minor"/>
      </rPr>
      <t xml:space="preserve"> </t>
    </r>
  </si>
  <si>
    <t>2016:2</t>
  </si>
  <si>
    <t>Marielle Aspevall</t>
  </si>
  <si>
    <t>Fossila koldioxidekvivalenter 
(Well-to-wheel), gram</t>
  </si>
  <si>
    <t>Varav fossil energimängd 
(Tank-to-wheel), kWh</t>
  </si>
  <si>
    <t xml:space="preserve">Fyll i antal </t>
  </si>
  <si>
    <t>cyklar som används för den märkta tjänsten</t>
  </si>
  <si>
    <t>Aktuellt om ni har valt att uppfylla kravet på att minst 20 % av fkm körs med eldrivet fordon (ej cykel):</t>
  </si>
  <si>
    <t>Totalt inköpt el som är märkt med Bra Miljöval, kWh</t>
  </si>
  <si>
    <r>
      <t></t>
    </r>
    <r>
      <rPr>
        <b/>
        <sz val="10"/>
        <color rgb="FFFF0000"/>
        <rFont val="Calibri"/>
        <family val="2"/>
        <scheme val="minor"/>
      </rPr>
      <t>FYLL I</t>
    </r>
  </si>
  <si>
    <t>El sol</t>
  </si>
  <si>
    <t>El residual nordisk elmix</t>
  </si>
  <si>
    <t>El, annan</t>
  </si>
  <si>
    <t>Fyll i de gröna cellerna</t>
  </si>
  <si>
    <t>fyll i antal enheter per år</t>
  </si>
  <si>
    <r>
      <t xml:space="preserve">
</t>
    </r>
    <r>
      <rPr>
        <b/>
        <sz val="12"/>
        <color rgb="FFFF0000"/>
        <rFont val="Calibri"/>
        <family val="2"/>
        <scheme val="minor"/>
      </rPr>
      <t>FYLL I GRÖNA CELLER</t>
    </r>
    <r>
      <rPr>
        <b/>
        <sz val="12"/>
        <rFont val="Calibri"/>
        <family val="2"/>
        <scheme val="minor"/>
      </rPr>
      <t xml:space="preserve">
för alla de motorfordon som används för den märkta transporttjänsten
</t>
    </r>
    <r>
      <rPr>
        <sz val="12"/>
        <rFont val="Calibri"/>
        <family val="2"/>
        <scheme val="minor"/>
      </rPr>
      <t>Grå celler är låsta</t>
    </r>
  </si>
  <si>
    <t xml:space="preserve">
Ägare/ Brukare</t>
  </si>
  <si>
    <t xml:space="preserve">
Reg.
nummer</t>
  </si>
  <si>
    <t xml:space="preserve">
Märke och modell</t>
  </si>
  <si>
    <t xml:space="preserve">
Fordons-typ</t>
  </si>
  <si>
    <t xml:space="preserve">
Motor-
typ</t>
  </si>
  <si>
    <t xml:space="preserve">
Euro-
klass</t>
  </si>
  <si>
    <t xml:space="preserve">
Fordonskm. per år</t>
  </si>
  <si>
    <t xml:space="preserve">
Verkliga värden
eller schablon?</t>
  </si>
  <si>
    <t xml:space="preserve">
enhet</t>
  </si>
  <si>
    <t xml:space="preserve">
kWh/ enhet</t>
  </si>
  <si>
    <t xml:space="preserve">
Total energi-åtgång per 100 km</t>
  </si>
  <si>
    <t xml:space="preserve">
Total förbrukning
drivmedel
</t>
  </si>
  <si>
    <t xml:space="preserve">
Driv-medels-typ
</t>
  </si>
  <si>
    <t>FYLL I GRÖNA CELLER</t>
  </si>
  <si>
    <t>Antal kilometer per år</t>
  </si>
  <si>
    <t>Fyll i antal fordonskm</t>
  </si>
  <si>
    <t xml:space="preserve"> 
Ev. 
Driv-medels-
typ 2</t>
  </si>
  <si>
    <t xml:space="preserve">
Tot. förbrukat drivmedel per år i kWh</t>
  </si>
  <si>
    <t>Fyll i
antal fordonskm</t>
  </si>
  <si>
    <t>välj i listan
Obs! Schablon godtas bara om det är helt nya fordon</t>
  </si>
  <si>
    <t>Fyll i
registrerings-nummer</t>
  </si>
  <si>
    <t xml:space="preserve">
Ev. 
Total för-brukning
drivmedel 2</t>
  </si>
  <si>
    <t xml:space="preserve">
Anskaffad årtal</t>
  </si>
  <si>
    <t xml:space="preserve">Fyll i det årtal fordonet var nyanskaffat för er </t>
  </si>
  <si>
    <t>2016:3</t>
  </si>
  <si>
    <t>Omfattande i alla blad</t>
  </si>
  <si>
    <t>Företag</t>
  </si>
  <si>
    <t>Ansökan/Kontroll Bilaga A</t>
  </si>
  <si>
    <t>Lämnade uppgifter avser perioden</t>
  </si>
  <si>
    <t>Flik 2. Motorfordon. Lade in kolumn för anskaffningsår
Flik 1. Administration. Text anpassad även för Kontroll.</t>
  </si>
  <si>
    <t>2016:4</t>
  </si>
  <si>
    <t>Justerade felaktiga formler</t>
  </si>
  <si>
    <t>2016:5</t>
  </si>
  <si>
    <t>Fordonsgas (94% biogas 2018)</t>
  </si>
  <si>
    <t>E85 (80% etanol 2018)</t>
  </si>
  <si>
    <t>HVO (biodiesel) 100</t>
  </si>
  <si>
    <t>FAME 100</t>
  </si>
  <si>
    <t>Biogas 100</t>
  </si>
  <si>
    <t>Bensin MK1 (4,5% Etanol 2018)</t>
  </si>
  <si>
    <t>Uppdaterat schablonvärden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</si>
</sst>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0.0"/>
    <numFmt numFmtId="165" formatCode="yyyy/mm/dd;@"/>
    <numFmt numFmtId="166" formatCode="_-* #,##0\ _k_r_-;\-* #,##0\ _k_r_-;_-* &quot;-&quot;??\ _k_r_-;_-@_-"/>
    <numFmt numFmtId="167" formatCode="#,##0.0"/>
    <numFmt numFmtId="176" formatCode="0.000"/>
  </numFmts>
  <fonts count="46" x14ac:knownFonts="1">
    <font>
      <sz val="10"/>
      <name val="Arial"/>
    </font>
    <font>
      <sz val="8"/>
      <name val="Arial"/>
      <family val="2"/>
    </font>
    <font>
      <sz val="9"/>
      <color indexed="8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9"/>
      <name val="Calibri"/>
      <family val="2"/>
      <scheme val="minor"/>
    </font>
    <font>
      <b/>
      <sz val="9"/>
      <color indexed="8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mbria"/>
      <family val="1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sz val="18"/>
      <name val="Calibri"/>
      <family val="2"/>
    </font>
    <font>
      <sz val="10"/>
      <color rgb="FFFF0000"/>
      <name val="Cambria"/>
      <family val="1"/>
    </font>
    <font>
      <i/>
      <sz val="9"/>
      <name val="Cambria"/>
      <family val="1"/>
    </font>
    <font>
      <sz val="32"/>
      <color rgb="FFC9DD03"/>
      <name val="American Typewriter"/>
      <family val="1"/>
    </font>
    <font>
      <sz val="16"/>
      <name val="American Typewriter"/>
      <family val="1"/>
    </font>
    <font>
      <sz val="36"/>
      <color rgb="FFC9DD03"/>
      <name val="American Typewriter"/>
      <family val="1"/>
    </font>
    <font>
      <sz val="22"/>
      <color rgb="FFC9DD03"/>
      <name val="American Typewriter"/>
      <family val="1"/>
    </font>
    <font>
      <sz val="10"/>
      <name val="American Typewriter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0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sz val="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Wingdings"/>
      <charset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9DD0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9DD03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Gray">
        <fgColor theme="0" tint="-0.34998626667073579"/>
        <bgColor theme="0" tint="-0.249977111117893"/>
      </patternFill>
    </fill>
    <fill>
      <patternFill patternType="darkGray">
        <fgColor theme="0" tint="-0.14999847407452621"/>
        <bgColor theme="0" tint="-0.14999847407452621"/>
      </patternFill>
    </fill>
    <fill>
      <patternFill patternType="solid">
        <fgColor theme="0" tint="-0.14999847407452621"/>
        <bgColor auto="1"/>
      </patternFill>
    </fill>
    <fill>
      <patternFill patternType="darkGray">
        <fgColor theme="0" tint="-0.34998626667073579"/>
        <bgColor indexed="22"/>
      </patternFill>
    </fill>
  </fills>
  <borders count="5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 style="thin">
        <color auto="1"/>
      </right>
      <top style="thin">
        <color indexed="9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auto="1"/>
      </right>
      <top style="thin">
        <color indexed="9"/>
      </top>
      <bottom style="thin">
        <color indexed="9"/>
      </bottom>
      <diagonal/>
    </border>
  </borders>
  <cellStyleXfs count="40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1">
    <xf numFmtId="0" fontId="0" fillId="0" borderId="0" xfId="0"/>
    <xf numFmtId="0" fontId="3" fillId="4" borderId="1" xfId="0" applyFont="1" applyFill="1" applyBorder="1" applyProtection="1">
      <protection locked="0"/>
    </xf>
    <xf numFmtId="49" fontId="3" fillId="6" borderId="2" xfId="0" applyNumberFormat="1" applyFont="1" applyFill="1" applyBorder="1" applyAlignment="1">
      <alignment vertical="center"/>
    </xf>
    <xf numFmtId="0" fontId="0" fillId="7" borderId="0" xfId="0" applyFill="1"/>
    <xf numFmtId="49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49" fontId="3" fillId="6" borderId="5" xfId="0" applyNumberFormat="1" applyFont="1" applyFill="1" applyBorder="1" applyAlignment="1" applyProtection="1">
      <alignment vertical="center"/>
      <protection locked="0"/>
    </xf>
    <xf numFmtId="0" fontId="9" fillId="7" borderId="0" xfId="0" applyFont="1" applyFill="1"/>
    <xf numFmtId="0" fontId="0" fillId="7" borderId="0" xfId="0" applyFill="1" applyAlignment="1">
      <alignment horizontal="left"/>
    </xf>
    <xf numFmtId="1" fontId="3" fillId="0" borderId="8" xfId="0" applyNumberFormat="1" applyFont="1" applyFill="1" applyBorder="1" applyAlignment="1">
      <alignment vertical="center"/>
    </xf>
    <xf numFmtId="9" fontId="3" fillId="4" borderId="1" xfId="0" applyNumberFormat="1" applyFont="1" applyFill="1" applyBorder="1" applyProtection="1">
      <protection locked="0"/>
    </xf>
    <xf numFmtId="0" fontId="0" fillId="7" borderId="0" xfId="0" applyFont="1" applyFill="1"/>
    <xf numFmtId="0" fontId="14" fillId="7" borderId="0" xfId="0" applyFont="1" applyFill="1" applyAlignment="1">
      <alignment vertical="center"/>
    </xf>
    <xf numFmtId="0" fontId="11" fillId="7" borderId="0" xfId="0" applyFont="1" applyFill="1" applyAlignment="1">
      <alignment vertical="center" wrapText="1"/>
    </xf>
    <xf numFmtId="0" fontId="15" fillId="7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14" fontId="3" fillId="7" borderId="17" xfId="0" applyNumberFormat="1" applyFont="1" applyFill="1" applyBorder="1" applyProtection="1">
      <protection locked="0"/>
    </xf>
    <xf numFmtId="14" fontId="3" fillId="7" borderId="8" xfId="0" applyNumberFormat="1" applyFont="1" applyFill="1" applyBorder="1" applyProtection="1">
      <protection locked="0"/>
    </xf>
    <xf numFmtId="49" fontId="10" fillId="10" borderId="18" xfId="0" applyNumberFormat="1" applyFont="1" applyFill="1" applyBorder="1" applyAlignment="1">
      <alignment vertical="center"/>
    </xf>
    <xf numFmtId="14" fontId="10" fillId="12" borderId="19" xfId="0" applyNumberFormat="1" applyFont="1" applyFill="1" applyBorder="1" applyProtection="1">
      <protection locked="0"/>
    </xf>
    <xf numFmtId="49" fontId="3" fillId="13" borderId="2" xfId="0" applyNumberFormat="1" applyFont="1" applyFill="1" applyBorder="1" applyAlignment="1">
      <alignment vertical="center"/>
    </xf>
    <xf numFmtId="0" fontId="18" fillId="7" borderId="0" xfId="0" applyFont="1" applyFill="1" applyAlignment="1">
      <alignment horizontal="left"/>
    </xf>
    <xf numFmtId="0" fontId="19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49" fontId="3" fillId="6" borderId="4" xfId="0" applyNumberFormat="1" applyFont="1" applyFill="1" applyBorder="1" applyAlignment="1" applyProtection="1">
      <alignment vertical="center"/>
      <protection locked="0"/>
    </xf>
    <xf numFmtId="166" fontId="3" fillId="4" borderId="1" xfId="258" applyNumberFormat="1" applyFont="1" applyFill="1" applyBorder="1" applyProtection="1">
      <protection locked="0"/>
    </xf>
    <xf numFmtId="3" fontId="23" fillId="3" borderId="1" xfId="0" applyNumberFormat="1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Protection="1"/>
    <xf numFmtId="0" fontId="13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24" fillId="7" borderId="9" xfId="0" applyFont="1" applyFill="1" applyBorder="1" applyAlignment="1" applyProtection="1">
      <alignment vertical="top" wrapText="1"/>
    </xf>
    <xf numFmtId="0" fontId="24" fillId="7" borderId="0" xfId="0" applyFont="1" applyFill="1" applyBorder="1" applyAlignment="1" applyProtection="1">
      <alignment horizontal="center"/>
    </xf>
    <xf numFmtId="3" fontId="7" fillId="7" borderId="0" xfId="0" applyNumberFormat="1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Protection="1"/>
    <xf numFmtId="3" fontId="12" fillId="7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Protection="1"/>
    <xf numFmtId="0" fontId="13" fillId="7" borderId="0" xfId="0" applyFont="1" applyFill="1" applyProtection="1"/>
    <xf numFmtId="0" fontId="0" fillId="7" borderId="0" xfId="0" applyFill="1" applyAlignment="1" applyProtection="1">
      <alignment vertical="top"/>
    </xf>
    <xf numFmtId="166" fontId="3" fillId="15" borderId="1" xfId="258" applyNumberFormat="1" applyFont="1" applyFill="1" applyBorder="1" applyProtection="1"/>
    <xf numFmtId="9" fontId="3" fillId="15" borderId="1" xfId="0" applyNumberFormat="1" applyFont="1" applyFill="1" applyBorder="1" applyProtection="1"/>
    <xf numFmtId="0" fontId="3" fillId="7" borderId="0" xfId="0" applyFont="1" applyFill="1" applyBorder="1" applyProtection="1"/>
    <xf numFmtId="3" fontId="3" fillId="7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ont="1" applyFill="1" applyProtection="1"/>
    <xf numFmtId="0" fontId="3" fillId="8" borderId="9" xfId="0" applyFont="1" applyFill="1" applyBorder="1" applyAlignment="1" applyProtection="1">
      <alignment horizontal="center" vertical="top" wrapText="1"/>
    </xf>
    <xf numFmtId="0" fontId="4" fillId="8" borderId="9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/>
    </xf>
    <xf numFmtId="0" fontId="3" fillId="8" borderId="10" xfId="0" applyFont="1" applyFill="1" applyBorder="1" applyAlignment="1" applyProtection="1">
      <alignment horizontal="center" wrapText="1"/>
    </xf>
    <xf numFmtId="0" fontId="3" fillId="8" borderId="10" xfId="0" applyFont="1" applyFill="1" applyBorder="1" applyAlignment="1" applyProtection="1">
      <alignment horizontal="center" vertical="top" wrapText="1"/>
    </xf>
    <xf numFmtId="0" fontId="3" fillId="7" borderId="10" xfId="0" applyFont="1" applyFill="1" applyBorder="1" applyAlignment="1" applyProtection="1">
      <alignment vertical="top"/>
    </xf>
    <xf numFmtId="0" fontId="3" fillId="7" borderId="9" xfId="0" applyFont="1" applyFill="1" applyBorder="1" applyAlignment="1" applyProtection="1">
      <alignment vertical="top"/>
    </xf>
    <xf numFmtId="0" fontId="3" fillId="7" borderId="0" xfId="0" applyFont="1" applyFill="1" applyBorder="1" applyAlignment="1" applyProtection="1">
      <alignment vertical="top" wrapText="1"/>
    </xf>
    <xf numFmtId="0" fontId="3" fillId="7" borderId="0" xfId="0" applyFont="1" applyFill="1" applyBorder="1" applyAlignment="1" applyProtection="1">
      <alignment vertical="top"/>
    </xf>
    <xf numFmtId="3" fontId="36" fillId="3" borderId="13" xfId="0" applyNumberFormat="1" applyFont="1" applyFill="1" applyBorder="1" applyAlignment="1" applyProtection="1">
      <alignment horizontal="left" vertical="center"/>
    </xf>
    <xf numFmtId="3" fontId="35" fillId="15" borderId="1" xfId="0" applyNumberFormat="1" applyFont="1" applyFill="1" applyBorder="1" applyAlignment="1" applyProtection="1">
      <alignment horizontal="left" vertical="center" wrapText="1"/>
    </xf>
    <xf numFmtId="3" fontId="27" fillId="15" borderId="1" xfId="0" applyNumberFormat="1" applyFont="1" applyFill="1" applyBorder="1" applyAlignment="1" applyProtection="1">
      <alignment horizontal="center" wrapText="1"/>
    </xf>
    <xf numFmtId="3" fontId="36" fillId="3" borderId="14" xfId="0" applyNumberFormat="1" applyFont="1" applyFill="1" applyBorder="1" applyAlignment="1" applyProtection="1">
      <alignment vertical="center" wrapText="1"/>
    </xf>
    <xf numFmtId="166" fontId="28" fillId="8" borderId="1" xfId="258" applyNumberFormat="1" applyFont="1" applyFill="1" applyBorder="1" applyAlignment="1" applyProtection="1">
      <alignment horizontal="center" vertical="center"/>
    </xf>
    <xf numFmtId="166" fontId="3" fillId="8" borderId="1" xfId="258" applyNumberFormat="1" applyFont="1" applyFill="1" applyBorder="1" applyProtection="1"/>
    <xf numFmtId="3" fontId="25" fillId="3" borderId="14" xfId="0" applyNumberFormat="1" applyFont="1" applyFill="1" applyBorder="1" applyAlignment="1" applyProtection="1">
      <alignment vertical="center" wrapText="1"/>
    </xf>
    <xf numFmtId="3" fontId="4" fillId="15" borderId="1" xfId="0" applyNumberFormat="1" applyFont="1" applyFill="1" applyBorder="1" applyAlignment="1" applyProtection="1">
      <alignment horizontal="center" vertical="center" wrapText="1"/>
    </xf>
    <xf numFmtId="0" fontId="3" fillId="8" borderId="22" xfId="0" applyFont="1" applyFill="1" applyBorder="1" applyAlignment="1" applyProtection="1">
      <alignment horizontal="right"/>
    </xf>
    <xf numFmtId="3" fontId="3" fillId="15" borderId="1" xfId="0" applyNumberFormat="1" applyFont="1" applyFill="1" applyBorder="1" applyAlignment="1" applyProtection="1">
      <alignment horizontal="center" vertical="center" wrapText="1"/>
    </xf>
    <xf numFmtId="3" fontId="27" fillId="15" borderId="3" xfId="0" applyNumberFormat="1" applyFont="1" applyFill="1" applyBorder="1" applyAlignment="1" applyProtection="1">
      <alignment horizontal="center" wrapText="1"/>
    </xf>
    <xf numFmtId="166" fontId="33" fillId="8" borderId="0" xfId="0" applyNumberFormat="1" applyFont="1" applyFill="1" applyProtection="1"/>
    <xf numFmtId="0" fontId="34" fillId="7" borderId="0" xfId="0" applyFont="1" applyFill="1" applyProtection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18" fillId="7" borderId="0" xfId="0" applyFont="1" applyFill="1" applyProtection="1"/>
    <xf numFmtId="0" fontId="19" fillId="7" borderId="0" xfId="0" applyFont="1" applyFill="1" applyProtection="1"/>
    <xf numFmtId="0" fontId="17" fillId="7" borderId="0" xfId="0" applyFont="1" applyFill="1" applyAlignment="1" applyProtection="1">
      <alignment horizontal="left" vertical="center"/>
    </xf>
    <xf numFmtId="0" fontId="21" fillId="2" borderId="0" xfId="0" applyFont="1" applyFill="1" applyBorder="1" applyProtection="1"/>
    <xf numFmtId="0" fontId="35" fillId="3" borderId="1" xfId="0" applyFont="1" applyFill="1" applyBorder="1" applyAlignment="1" applyProtection="1">
      <alignment horizontal="center" vertical="center" wrapText="1"/>
    </xf>
    <xf numFmtId="49" fontId="22" fillId="6" borderId="2" xfId="0" applyNumberFormat="1" applyFont="1" applyFill="1" applyBorder="1" applyAlignment="1" applyProtection="1">
      <alignment vertical="center"/>
    </xf>
    <xf numFmtId="0" fontId="22" fillId="6" borderId="2" xfId="0" applyFont="1" applyFill="1" applyBorder="1" applyAlignment="1" applyProtection="1">
      <alignment vertical="center"/>
    </xf>
    <xf numFmtId="0" fontId="23" fillId="2" borderId="0" xfId="0" applyFont="1" applyFill="1" applyBorder="1" applyProtection="1"/>
    <xf numFmtId="49" fontId="3" fillId="6" borderId="2" xfId="0" applyNumberFormat="1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0" fontId="30" fillId="2" borderId="0" xfId="0" applyFont="1" applyFill="1" applyBorder="1" applyProtection="1"/>
    <xf numFmtId="0" fontId="31" fillId="2" borderId="0" xfId="0" applyFont="1" applyFill="1" applyBorder="1" applyProtection="1"/>
    <xf numFmtId="0" fontId="3" fillId="8" borderId="0" xfId="0" applyFont="1" applyFill="1" applyBorder="1" applyAlignment="1" applyProtection="1">
      <alignment vertical="center"/>
    </xf>
    <xf numFmtId="0" fontId="35" fillId="3" borderId="3" xfId="0" applyFont="1" applyFill="1" applyBorder="1" applyAlignment="1" applyProtection="1">
      <alignment horizontal="center" vertical="center" wrapText="1"/>
    </xf>
    <xf numFmtId="1" fontId="22" fillId="6" borderId="2" xfId="0" applyNumberFormat="1" applyFont="1" applyFill="1" applyBorder="1" applyAlignment="1" applyProtection="1">
      <alignment vertical="center"/>
    </xf>
    <xf numFmtId="9" fontId="22" fillId="6" borderId="4" xfId="0" applyNumberFormat="1" applyFont="1" applyFill="1" applyBorder="1" applyAlignment="1" applyProtection="1">
      <alignment vertical="center"/>
    </xf>
    <xf numFmtId="9" fontId="22" fillId="4" borderId="0" xfId="0" applyNumberFormat="1" applyFont="1" applyFill="1" applyBorder="1" applyAlignment="1" applyProtection="1">
      <alignment horizontal="center" vertical="center"/>
    </xf>
    <xf numFmtId="9" fontId="22" fillId="6" borderId="2" xfId="117" applyFont="1" applyFill="1" applyBorder="1" applyAlignment="1" applyProtection="1">
      <alignment vertical="center"/>
    </xf>
    <xf numFmtId="164" fontId="22" fillId="6" borderId="2" xfId="0" applyNumberFormat="1" applyFont="1" applyFill="1" applyBorder="1" applyAlignment="1" applyProtection="1">
      <alignment vertical="center"/>
    </xf>
    <xf numFmtId="0" fontId="32" fillId="2" borderId="0" xfId="0" applyFont="1" applyFill="1" applyBorder="1" applyProtection="1"/>
    <xf numFmtId="9" fontId="3" fillId="6" borderId="2" xfId="0" applyNumberFormat="1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vertical="center"/>
    </xf>
    <xf numFmtId="9" fontId="3" fillId="8" borderId="0" xfId="0" applyNumberFormat="1" applyFont="1" applyFill="1" applyBorder="1" applyAlignment="1" applyProtection="1">
      <alignment horizontal="center" vertical="center"/>
    </xf>
    <xf numFmtId="9" fontId="3" fillId="6" borderId="2" xfId="117" applyFont="1" applyFill="1" applyBorder="1" applyAlignment="1" applyProtection="1">
      <alignment horizontal="center" vertical="center"/>
    </xf>
    <xf numFmtId="9" fontId="3" fillId="6" borderId="4" xfId="0" applyNumberFormat="1" applyFont="1" applyFill="1" applyBorder="1" applyAlignment="1" applyProtection="1">
      <alignment vertical="center"/>
    </xf>
    <xf numFmtId="3" fontId="22" fillId="4" borderId="0" xfId="0" applyNumberFormat="1" applyFont="1" applyFill="1" applyBorder="1" applyAlignment="1" applyProtection="1">
      <alignment horizontal="center" vertical="center"/>
    </xf>
    <xf numFmtId="167" fontId="22" fillId="4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9" fontId="3" fillId="8" borderId="23" xfId="117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Protection="1"/>
    <xf numFmtId="0" fontId="3" fillId="14" borderId="2" xfId="0" applyFont="1" applyFill="1" applyBorder="1" applyProtection="1"/>
    <xf numFmtId="0" fontId="12" fillId="14" borderId="2" xfId="0" applyFont="1" applyFill="1" applyBorder="1" applyProtection="1"/>
    <xf numFmtId="0" fontId="3" fillId="7" borderId="2" xfId="0" applyFont="1" applyFill="1" applyBorder="1" applyProtection="1"/>
    <xf numFmtId="0" fontId="0" fillId="0" borderId="0" xfId="0" applyProtection="1"/>
    <xf numFmtId="0" fontId="7" fillId="3" borderId="1" xfId="0" applyFont="1" applyFill="1" applyBorder="1" applyAlignment="1" applyProtection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49" fontId="10" fillId="10" borderId="11" xfId="0" applyNumberFormat="1" applyFont="1" applyFill="1" applyBorder="1" applyProtection="1"/>
    <xf numFmtId="3" fontId="10" fillId="10" borderId="12" xfId="0" applyNumberFormat="1" applyFont="1" applyFill="1" applyBorder="1" applyProtection="1"/>
    <xf numFmtId="3" fontId="3" fillId="6" borderId="1" xfId="0" applyNumberFormat="1" applyFont="1" applyFill="1" applyBorder="1" applyProtection="1"/>
    <xf numFmtId="0" fontId="3" fillId="0" borderId="0" xfId="0" applyFont="1" applyAlignment="1" applyProtection="1">
      <alignment horizontal="center" vertical="top"/>
    </xf>
    <xf numFmtId="14" fontId="3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37" fillId="7" borderId="0" xfId="0" applyFont="1" applyFill="1" applyAlignment="1">
      <alignment horizontal="center" vertical="center"/>
    </xf>
    <xf numFmtId="3" fontId="22" fillId="16" borderId="0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/>
    </xf>
    <xf numFmtId="2" fontId="3" fillId="5" borderId="2" xfId="0" applyNumberFormat="1" applyFont="1" applyFill="1" applyBorder="1" applyProtection="1"/>
    <xf numFmtId="9" fontId="34" fillId="7" borderId="0" xfId="0" applyNumberFormat="1" applyFont="1" applyFill="1" applyProtection="1">
      <protection locked="0"/>
    </xf>
    <xf numFmtId="166" fontId="3" fillId="8" borderId="1" xfId="258" quotePrefix="1" applyNumberFormat="1" applyFont="1" applyFill="1" applyBorder="1" applyAlignment="1" applyProtection="1">
      <alignment horizontal="center"/>
    </xf>
    <xf numFmtId="164" fontId="3" fillId="5" borderId="2" xfId="0" applyNumberFormat="1" applyFont="1" applyFill="1" applyBorder="1" applyProtection="1"/>
    <xf numFmtId="0" fontId="3" fillId="4" borderId="22" xfId="0" applyFont="1" applyFill="1" applyBorder="1" applyProtection="1">
      <protection locked="0"/>
    </xf>
    <xf numFmtId="166" fontId="3" fillId="4" borderId="29" xfId="258" applyNumberFormat="1" applyFont="1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15" borderId="22" xfId="0" applyFont="1" applyFill="1" applyBorder="1" applyProtection="1"/>
    <xf numFmtId="0" fontId="13" fillId="7" borderId="30" xfId="0" applyFont="1" applyFill="1" applyBorder="1" applyAlignment="1" applyProtection="1">
      <alignment vertical="top"/>
    </xf>
    <xf numFmtId="0" fontId="0" fillId="7" borderId="30" xfId="0" applyFill="1" applyBorder="1" applyProtection="1"/>
    <xf numFmtId="0" fontId="0" fillId="7" borderId="30" xfId="0" applyFill="1" applyBorder="1" applyAlignment="1" applyProtection="1">
      <alignment vertical="top"/>
    </xf>
    <xf numFmtId="0" fontId="0" fillId="7" borderId="30" xfId="0" applyFill="1" applyBorder="1" applyProtection="1">
      <protection locked="0"/>
    </xf>
    <xf numFmtId="0" fontId="3" fillId="15" borderId="22" xfId="258" applyNumberFormat="1" applyFont="1" applyFill="1" applyBorder="1" applyAlignment="1" applyProtection="1">
      <alignment horizontal="left"/>
    </xf>
    <xf numFmtId="0" fontId="0" fillId="7" borderId="0" xfId="0" applyNumberFormat="1" applyFill="1" applyAlignment="1" applyProtection="1">
      <alignment horizontal="left"/>
    </xf>
    <xf numFmtId="166" fontId="3" fillId="15" borderId="27" xfId="258" applyNumberFormat="1" applyFont="1" applyFill="1" applyBorder="1" applyProtection="1"/>
    <xf numFmtId="3" fontId="27" fillId="17" borderId="34" xfId="0" applyNumberFormat="1" applyFont="1" applyFill="1" applyBorder="1" applyAlignment="1" applyProtection="1">
      <alignment horizontal="center" vertical="top" wrapText="1"/>
    </xf>
    <xf numFmtId="3" fontId="41" fillId="17" borderId="35" xfId="0" applyNumberFormat="1" applyFont="1" applyFill="1" applyBorder="1" applyAlignment="1" applyProtection="1">
      <alignment horizontal="center" vertical="top" wrapText="1"/>
    </xf>
    <xf numFmtId="0" fontId="3" fillId="4" borderId="16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166" fontId="3" fillId="4" borderId="31" xfId="258" applyNumberFormat="1" applyFont="1" applyFill="1" applyBorder="1" applyProtection="1">
      <protection locked="0"/>
    </xf>
    <xf numFmtId="0" fontId="3" fillId="4" borderId="28" xfId="0" applyFont="1" applyFill="1" applyBorder="1" applyProtection="1">
      <protection locked="0"/>
    </xf>
    <xf numFmtId="9" fontId="3" fillId="4" borderId="16" xfId="0" applyNumberFormat="1" applyFont="1" applyFill="1" applyBorder="1" applyProtection="1">
      <protection locked="0"/>
    </xf>
    <xf numFmtId="166" fontId="3" fillId="4" borderId="16" xfId="258" applyNumberFormat="1" applyFont="1" applyFill="1" applyBorder="1" applyProtection="1">
      <protection locked="0"/>
    </xf>
    <xf numFmtId="0" fontId="3" fillId="15" borderId="16" xfId="0" applyFont="1" applyFill="1" applyBorder="1" applyProtection="1"/>
    <xf numFmtId="166" fontId="3" fillId="15" borderId="16" xfId="258" applyNumberFormat="1" applyFont="1" applyFill="1" applyBorder="1" applyProtection="1"/>
    <xf numFmtId="0" fontId="3" fillId="15" borderId="13" xfId="0" applyFont="1" applyFill="1" applyBorder="1" applyProtection="1"/>
    <xf numFmtId="9" fontId="3" fillId="15" borderId="16" xfId="0" applyNumberFormat="1" applyFont="1" applyFill="1" applyBorder="1" applyProtection="1"/>
    <xf numFmtId="166" fontId="3" fillId="15" borderId="28" xfId="258" applyNumberFormat="1" applyFont="1" applyFill="1" applyBorder="1" applyProtection="1"/>
    <xf numFmtId="0" fontId="3" fillId="15" borderId="13" xfId="258" applyNumberFormat="1" applyFont="1" applyFill="1" applyBorder="1" applyAlignment="1" applyProtection="1">
      <alignment horizontal="left"/>
    </xf>
    <xf numFmtId="0" fontId="3" fillId="17" borderId="38" xfId="0" applyFont="1" applyFill="1" applyBorder="1" applyAlignment="1" applyProtection="1">
      <alignment horizontal="left" vertical="top"/>
    </xf>
    <xf numFmtId="0" fontId="3" fillId="17" borderId="38" xfId="0" applyFont="1" applyFill="1" applyBorder="1" applyAlignment="1" applyProtection="1">
      <alignment horizontal="center" vertical="top"/>
    </xf>
    <xf numFmtId="0" fontId="4" fillId="17" borderId="38" xfId="0" applyFont="1" applyFill="1" applyBorder="1" applyAlignment="1" applyProtection="1">
      <alignment horizontal="center" vertical="top"/>
    </xf>
    <xf numFmtId="0" fontId="3" fillId="17" borderId="26" xfId="0" applyFont="1" applyFill="1" applyBorder="1" applyAlignment="1" applyProtection="1">
      <alignment horizontal="left" vertical="top"/>
    </xf>
    <xf numFmtId="0" fontId="3" fillId="18" borderId="39" xfId="0" applyFont="1" applyFill="1" applyBorder="1" applyAlignment="1" applyProtection="1">
      <alignment horizontal="center" vertical="top"/>
    </xf>
    <xf numFmtId="0" fontId="3" fillId="18" borderId="38" xfId="0" applyFont="1" applyFill="1" applyBorder="1" applyAlignment="1" applyProtection="1">
      <alignment horizontal="center" vertical="top" wrapText="1"/>
    </xf>
    <xf numFmtId="3" fontId="40" fillId="19" borderId="34" xfId="0" applyNumberFormat="1" applyFont="1" applyFill="1" applyBorder="1" applyAlignment="1" applyProtection="1">
      <alignment horizontal="center" vertical="top" wrapText="1"/>
    </xf>
    <xf numFmtId="3" fontId="40" fillId="19" borderId="35" xfId="0" applyNumberFormat="1" applyFont="1" applyFill="1" applyBorder="1" applyAlignment="1" applyProtection="1">
      <alignment horizontal="center" vertical="top" wrapText="1"/>
    </xf>
    <xf numFmtId="3" fontId="40" fillId="19" borderId="36" xfId="0" applyNumberFormat="1" applyFont="1" applyFill="1" applyBorder="1" applyAlignment="1" applyProtection="1">
      <alignment horizontal="center" vertical="top" wrapText="1"/>
    </xf>
    <xf numFmtId="3" fontId="40" fillId="19" borderId="37" xfId="0" applyNumberFormat="1" applyFont="1" applyFill="1" applyBorder="1" applyAlignment="1" applyProtection="1">
      <alignment horizontal="center" vertical="top" wrapText="1"/>
    </xf>
    <xf numFmtId="3" fontId="27" fillId="20" borderId="37" xfId="0" applyNumberFormat="1" applyFont="1" applyFill="1" applyBorder="1" applyAlignment="1" applyProtection="1">
      <alignment horizontal="center" vertical="top" wrapText="1"/>
    </xf>
    <xf numFmtId="0" fontId="27" fillId="20" borderId="33" xfId="0" applyNumberFormat="1" applyFont="1" applyFill="1" applyBorder="1" applyAlignment="1" applyProtection="1">
      <alignment horizontal="left" vertical="top" wrapText="1"/>
    </xf>
    <xf numFmtId="3" fontId="27" fillId="20" borderId="39" xfId="0" applyNumberFormat="1" applyFont="1" applyFill="1" applyBorder="1" applyAlignment="1" applyProtection="1">
      <alignment horizontal="center" vertical="top" wrapText="1"/>
    </xf>
    <xf numFmtId="0" fontId="27" fillId="20" borderId="40" xfId="0" applyNumberFormat="1" applyFont="1" applyFill="1" applyBorder="1" applyAlignment="1" applyProtection="1">
      <alignment horizontal="left" vertical="top" wrapText="1"/>
    </xf>
    <xf numFmtId="3" fontId="40" fillId="3" borderId="1" xfId="0" applyNumberFormat="1" applyFont="1" applyFill="1" applyBorder="1" applyAlignment="1" applyProtection="1">
      <alignment horizontal="center" vertical="center" wrapText="1"/>
    </xf>
    <xf numFmtId="0" fontId="24" fillId="7" borderId="24" xfId="0" applyFont="1" applyFill="1" applyBorder="1" applyAlignment="1" applyProtection="1">
      <alignment horizontal="center" wrapText="1"/>
    </xf>
    <xf numFmtId="0" fontId="29" fillId="7" borderId="24" xfId="0" applyFont="1" applyFill="1" applyBorder="1" applyAlignment="1" applyProtection="1">
      <alignment horizontal="center" wrapText="1"/>
    </xf>
    <xf numFmtId="0" fontId="24" fillId="7" borderId="1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Protection="1"/>
    <xf numFmtId="0" fontId="3" fillId="5" borderId="46" xfId="0" applyFont="1" applyFill="1" applyBorder="1" applyProtection="1"/>
    <xf numFmtId="0" fontId="3" fillId="5" borderId="47" xfId="0" applyFont="1" applyFill="1" applyBorder="1" applyProtection="1"/>
    <xf numFmtId="0" fontId="3" fillId="5" borderId="48" xfId="0" applyFont="1" applyFill="1" applyBorder="1" applyProtection="1"/>
    <xf numFmtId="0" fontId="3" fillId="5" borderId="49" xfId="0" applyFont="1" applyFill="1" applyBorder="1" applyProtection="1"/>
    <xf numFmtId="0" fontId="3" fillId="3" borderId="45" xfId="0" applyFont="1" applyFill="1" applyBorder="1" applyAlignment="1" applyProtection="1">
      <alignment horizontal="center" vertical="center" wrapText="1"/>
    </xf>
    <xf numFmtId="3" fontId="3" fillId="3" borderId="53" xfId="0" applyNumberFormat="1" applyFont="1" applyFill="1" applyBorder="1" applyAlignment="1" applyProtection="1">
      <alignment horizontal="center" vertical="center" wrapText="1"/>
    </xf>
    <xf numFmtId="0" fontId="3" fillId="14" borderId="45" xfId="0" applyFont="1" applyFill="1" applyBorder="1" applyProtection="1"/>
    <xf numFmtId="0" fontId="3" fillId="14" borderId="46" xfId="0" applyFont="1" applyFill="1" applyBorder="1" applyProtection="1"/>
    <xf numFmtId="0" fontId="3" fillId="14" borderId="47" xfId="0" applyFont="1" applyFill="1" applyBorder="1" applyProtection="1"/>
    <xf numFmtId="0" fontId="3" fillId="14" borderId="48" xfId="0" applyFont="1" applyFill="1" applyBorder="1" applyProtection="1"/>
    <xf numFmtId="0" fontId="3" fillId="14" borderId="49" xfId="0" applyFont="1" applyFill="1" applyBorder="1" applyProtection="1"/>
    <xf numFmtId="0" fontId="3" fillId="19" borderId="38" xfId="0" applyFont="1" applyFill="1" applyBorder="1" applyAlignment="1" applyProtection="1">
      <alignment horizontal="center" vertical="top"/>
    </xf>
    <xf numFmtId="0" fontId="3" fillId="19" borderId="26" xfId="0" applyFont="1" applyFill="1" applyBorder="1" applyAlignment="1" applyProtection="1">
      <alignment horizontal="center" vertical="top"/>
    </xf>
    <xf numFmtId="0" fontId="3" fillId="19" borderId="25" xfId="0" applyFont="1" applyFill="1" applyBorder="1" applyAlignment="1" applyProtection="1">
      <alignment horizontal="center" vertical="top" wrapText="1"/>
    </xf>
    <xf numFmtId="0" fontId="3" fillId="19" borderId="39" xfId="0" applyFont="1" applyFill="1" applyBorder="1" applyAlignment="1" applyProtection="1">
      <alignment horizontal="center" vertical="top"/>
    </xf>
    <xf numFmtId="0" fontId="3" fillId="19" borderId="38" xfId="0" applyFont="1" applyFill="1" applyBorder="1" applyAlignment="1" applyProtection="1">
      <alignment horizontal="center" vertical="top" wrapText="1"/>
    </xf>
    <xf numFmtId="3" fontId="23" fillId="18" borderId="37" xfId="0" applyNumberFormat="1" applyFont="1" applyFill="1" applyBorder="1" applyAlignment="1" applyProtection="1">
      <alignment horizontal="center" vertical="top" wrapText="1"/>
    </xf>
    <xf numFmtId="3" fontId="23" fillId="18" borderId="34" xfId="0" applyNumberFormat="1" applyFont="1" applyFill="1" applyBorder="1" applyAlignment="1" applyProtection="1">
      <alignment horizontal="center" vertical="top" wrapText="1"/>
    </xf>
    <xf numFmtId="165" fontId="10" fillId="10" borderId="12" xfId="0" applyNumberFormat="1" applyFont="1" applyFill="1" applyBorder="1" applyAlignment="1" applyProtection="1">
      <alignment horizontal="left"/>
    </xf>
    <xf numFmtId="3" fontId="3" fillId="6" borderId="1" xfId="0" applyNumberFormat="1" applyFont="1" applyFill="1" applyBorder="1" applyAlignment="1" applyProtection="1">
      <alignment horizontal="left"/>
    </xf>
    <xf numFmtId="3" fontId="3" fillId="6" borderId="1" xfId="0" applyNumberFormat="1" applyFont="1" applyFill="1" applyBorder="1" applyAlignment="1" applyProtection="1">
      <alignment wrapText="1"/>
    </xf>
    <xf numFmtId="166" fontId="0" fillId="7" borderId="0" xfId="0" applyNumberFormat="1" applyFill="1" applyProtection="1">
      <protection locked="0"/>
    </xf>
    <xf numFmtId="0" fontId="3" fillId="8" borderId="45" xfId="0" applyFont="1" applyFill="1" applyBorder="1" applyProtection="1"/>
    <xf numFmtId="0" fontId="3" fillId="8" borderId="47" xfId="0" applyFont="1" applyFill="1" applyBorder="1" applyProtection="1"/>
    <xf numFmtId="0" fontId="3" fillId="7" borderId="17" xfId="0" applyFont="1" applyFill="1" applyBorder="1" applyProtection="1"/>
    <xf numFmtId="0" fontId="9" fillId="7" borderId="0" xfId="0" applyFont="1" applyFill="1" applyProtection="1">
      <protection locked="0"/>
    </xf>
    <xf numFmtId="3" fontId="3" fillId="4" borderId="1" xfId="0" applyNumberFormat="1" applyFont="1" applyFill="1" applyBorder="1" applyProtection="1">
      <protection locked="0"/>
    </xf>
    <xf numFmtId="0" fontId="44" fillId="0" borderId="0" xfId="0" applyFont="1" applyAlignment="1">
      <alignment vertical="center"/>
    </xf>
    <xf numFmtId="0" fontId="9" fillId="0" borderId="0" xfId="0" applyFont="1" applyProtection="1"/>
    <xf numFmtId="0" fontId="38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49" fontId="3" fillId="13" borderId="20" xfId="0" applyNumberFormat="1" applyFont="1" applyFill="1" applyBorder="1" applyAlignment="1">
      <alignment vertical="center"/>
    </xf>
    <xf numFmtId="49" fontId="3" fillId="13" borderId="21" xfId="0" applyNumberFormat="1" applyFont="1" applyFill="1" applyBorder="1" applyAlignment="1">
      <alignment vertical="center"/>
    </xf>
    <xf numFmtId="0" fontId="3" fillId="4" borderId="4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1" fillId="7" borderId="0" xfId="0" applyFont="1" applyFill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49" fontId="3" fillId="6" borderId="4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14" fontId="3" fillId="6" borderId="4" xfId="0" applyNumberFormat="1" applyFont="1" applyFill="1" applyBorder="1" applyAlignment="1" applyProtection="1">
      <alignment horizontal="center" vertical="center"/>
      <protection locked="0"/>
    </xf>
    <xf numFmtId="14" fontId="3" fillId="6" borderId="8" xfId="0" applyNumberFormat="1" applyFont="1" applyFill="1" applyBorder="1" applyAlignment="1" applyProtection="1">
      <alignment horizontal="center" vertical="center"/>
      <protection locked="0"/>
    </xf>
    <xf numFmtId="0" fontId="24" fillId="7" borderId="9" xfId="0" applyFont="1" applyFill="1" applyBorder="1" applyAlignment="1" applyProtection="1">
      <alignment horizontal="center" vertical="top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9" fillId="0" borderId="0" xfId="0" applyFont="1"/>
    <xf numFmtId="1" fontId="3" fillId="5" borderId="46" xfId="0" applyNumberFormat="1" applyFont="1" applyFill="1" applyBorder="1" applyProtection="1"/>
    <xf numFmtId="176" fontId="3" fillId="0" borderId="0" xfId="0" applyNumberFormat="1" applyFont="1" applyFill="1" applyBorder="1" applyProtection="1"/>
    <xf numFmtId="0" fontId="3" fillId="5" borderId="4" xfId="0" applyFont="1" applyFill="1" applyBorder="1" applyProtection="1"/>
    <xf numFmtId="0" fontId="43" fillId="0" borderId="0" xfId="0" applyFont="1"/>
    <xf numFmtId="0" fontId="44" fillId="0" borderId="0" xfId="0" applyFont="1"/>
    <xf numFmtId="1" fontId="3" fillId="0" borderId="0" xfId="0" applyNumberFormat="1" applyFont="1" applyFill="1" applyBorder="1" applyProtection="1"/>
    <xf numFmtId="1" fontId="27" fillId="0" borderId="0" xfId="0" applyNumberFormat="1" applyFont="1" applyFill="1" applyBorder="1" applyProtection="1"/>
    <xf numFmtId="0" fontId="0" fillId="0" borderId="0" xfId="0" applyAlignment="1">
      <alignment horizontal="left"/>
    </xf>
  </cellXfs>
  <cellStyles count="404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9" builtinId="9" hidden="1"/>
    <cellStyle name="Följd hyperlänk" xfId="371" builtinId="9" hidden="1"/>
    <cellStyle name="Följd hyperlänk" xfId="373" builtinId="9" hidden="1"/>
    <cellStyle name="Följd hyperlänk" xfId="375" builtinId="9" hidden="1"/>
    <cellStyle name="Följd hyperlänk" xfId="377" builtinId="9" hidden="1"/>
    <cellStyle name="Följd hyperlänk" xfId="379" builtinId="9" hidden="1"/>
    <cellStyle name="Följd hyperlänk" xfId="381" builtinId="9" hidden="1"/>
    <cellStyle name="Följd hyperlänk" xfId="383" builtinId="9" hidden="1"/>
    <cellStyle name="Följd hyperlänk" xfId="385" builtinId="9" hidden="1"/>
    <cellStyle name="Följd hyperlänk" xfId="387" builtinId="9" hidden="1"/>
    <cellStyle name="Följd hyperlänk" xfId="389" builtinId="9" hidden="1"/>
    <cellStyle name="Följd hyperlänk" xfId="391" builtinId="9" hidden="1"/>
    <cellStyle name="Följd hyperlänk" xfId="393" builtinId="9" hidden="1"/>
    <cellStyle name="Följd hyperlänk" xfId="395" builtinId="9" hidden="1"/>
    <cellStyle name="Följd hyperlänk" xfId="397" builtinId="9" hidden="1"/>
    <cellStyle name="Följd hyperlänk" xfId="399" builtinId="9" hidden="1"/>
    <cellStyle name="Följd hyperlänk" xfId="401" builtinId="9" hidden="1"/>
    <cellStyle name="Följd hyperlänk" xfId="403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8" builtinId="8" hidden="1"/>
    <cellStyle name="Hyperlänk" xfId="370" builtinId="8" hidden="1"/>
    <cellStyle name="Hyperlänk" xfId="372" builtinId="8" hidden="1"/>
    <cellStyle name="Hyperlänk" xfId="374" builtinId="8" hidden="1"/>
    <cellStyle name="Hyperlänk" xfId="376" builtinId="8" hidden="1"/>
    <cellStyle name="Hyperlänk" xfId="378" builtinId="8" hidden="1"/>
    <cellStyle name="Hyperlänk" xfId="380" builtinId="8" hidden="1"/>
    <cellStyle name="Hyperlänk" xfId="382" builtinId="8" hidden="1"/>
    <cellStyle name="Hyperlänk" xfId="384" builtinId="8" hidden="1"/>
    <cellStyle name="Hyperlänk" xfId="386" builtinId="8" hidden="1"/>
    <cellStyle name="Hyperlänk" xfId="388" builtinId="8" hidden="1"/>
    <cellStyle name="Hyperlänk" xfId="390" builtinId="8" hidden="1"/>
    <cellStyle name="Hyperlänk" xfId="392" builtinId="8" hidden="1"/>
    <cellStyle name="Hyperlänk" xfId="394" builtinId="8" hidden="1"/>
    <cellStyle name="Hyperlänk" xfId="396" builtinId="8" hidden="1"/>
    <cellStyle name="Hyperlänk" xfId="398" builtinId="8" hidden="1"/>
    <cellStyle name="Hyperlänk" xfId="400" builtinId="8" hidden="1"/>
    <cellStyle name="Hyperlänk" xfId="402" builtinId="8" hidden="1"/>
    <cellStyle name="Normal" xfId="0" builtinId="0"/>
    <cellStyle name="Normal 2 2" xfId="367" xr:uid="{00000000-0005-0000-0000-000091010000}"/>
    <cellStyle name="Procent" xfId="117" builtinId="5"/>
    <cellStyle name="Tusental" xfId="258" builtinId="3"/>
  </cellStyles>
  <dxfs count="4">
    <dxf>
      <font>
        <color auto="1"/>
      </font>
      <fill>
        <patternFill patternType="solid">
          <fgColor indexed="64"/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 patternType="solid">
          <fgColor indexed="64"/>
          <bgColor rgb="FFC9DD0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 patternType="solid">
          <fgColor indexed="64"/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 patternType="solid">
          <fgColor indexed="64"/>
          <bgColor rgb="FFC9DD0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D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34166</xdr:colOff>
      <xdr:row>3</xdr:row>
      <xdr:rowOff>48260</xdr:rowOff>
    </xdr:from>
    <xdr:to>
      <xdr:col>3</xdr:col>
      <xdr:colOff>1333257</xdr:colOff>
      <xdr:row>8</xdr:row>
      <xdr:rowOff>76200</xdr:rowOff>
    </xdr:to>
    <xdr:pic>
      <xdr:nvPicPr>
        <xdr:cNvPr id="4" name="Bildobjekt 3" descr="bmv_text_svar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066" y="505460"/>
          <a:ext cx="1299091" cy="1488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50800</xdr:rowOff>
    </xdr:from>
    <xdr:to>
      <xdr:col>0</xdr:col>
      <xdr:colOff>1603891</xdr:colOff>
      <xdr:row>1</xdr:row>
      <xdr:rowOff>408940</xdr:rowOff>
    </xdr:to>
    <xdr:pic>
      <xdr:nvPicPr>
        <xdr:cNvPr id="2" name="Bildobjekt 1" descr="bmv_text_svar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0800"/>
          <a:ext cx="1299091" cy="1488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1603891</xdr:colOff>
      <xdr:row>0</xdr:row>
      <xdr:rowOff>1526540</xdr:rowOff>
    </xdr:to>
    <xdr:pic>
      <xdr:nvPicPr>
        <xdr:cNvPr id="2" name="Bildobjekt 1" descr="bmv_text_svar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299091" cy="1488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28409</xdr:colOff>
      <xdr:row>1</xdr:row>
      <xdr:rowOff>137161</xdr:rowOff>
    </xdr:from>
    <xdr:to>
      <xdr:col>6</xdr:col>
      <xdr:colOff>1327716</xdr:colOff>
      <xdr:row>7</xdr:row>
      <xdr:rowOff>76200</xdr:rowOff>
    </xdr:to>
    <xdr:pic>
      <xdr:nvPicPr>
        <xdr:cNvPr id="4" name="Bildobjekt 3" descr="bmv_text_svart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3909" y="314961"/>
          <a:ext cx="1299307" cy="1475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76200</xdr:rowOff>
    </xdr:from>
    <xdr:to>
      <xdr:col>0</xdr:col>
      <xdr:colOff>1591191</xdr:colOff>
      <xdr:row>3</xdr:row>
      <xdr:rowOff>2540</xdr:rowOff>
    </xdr:to>
    <xdr:pic>
      <xdr:nvPicPr>
        <xdr:cNvPr id="3" name="Bildobjekt 2" descr="bmv_text_svart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76200"/>
          <a:ext cx="1299091" cy="148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aturskyddsförening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DD03"/>
  </sheetPr>
  <dimension ref="B4:F27"/>
  <sheetViews>
    <sheetView tabSelected="1" workbookViewId="0">
      <selection activeCell="C13" sqref="C13:D13"/>
    </sheetView>
  </sheetViews>
  <sheetFormatPr baseColWidth="10" defaultColWidth="10.83203125" defaultRowHeight="13" x14ac:dyDescent="0.15"/>
  <cols>
    <col min="1" max="1" width="4.6640625" style="3" customWidth="1"/>
    <col min="2" max="2" width="32.6640625" style="3" customWidth="1"/>
    <col min="3" max="4" width="18.83203125" style="3" customWidth="1"/>
    <col min="5" max="5" width="10.83203125" style="3"/>
    <col min="6" max="6" width="76.5" style="3" customWidth="1"/>
    <col min="7" max="16384" width="10.83203125" style="3"/>
  </cols>
  <sheetData>
    <row r="4" spans="2:6" ht="21" x14ac:dyDescent="0.25">
      <c r="B4" s="22" t="s">
        <v>50</v>
      </c>
    </row>
    <row r="5" spans="2:6" x14ac:dyDescent="0.15">
      <c r="B5" s="8"/>
    </row>
    <row r="6" spans="2:6" ht="46" x14ac:dyDescent="0.15">
      <c r="B6" s="23" t="s">
        <v>29</v>
      </c>
    </row>
    <row r="7" spans="2:6" ht="29" x14ac:dyDescent="0.15">
      <c r="B7" s="24"/>
    </row>
    <row r="8" spans="2:6" ht="16" x14ac:dyDescent="0.15">
      <c r="B8" s="126" t="s">
        <v>108</v>
      </c>
    </row>
    <row r="9" spans="2:6" ht="14.25" customHeight="1" x14ac:dyDescent="0.15">
      <c r="B9" s="7"/>
      <c r="F9" s="12"/>
    </row>
    <row r="10" spans="2:6" x14ac:dyDescent="0.15">
      <c r="B10" s="11"/>
      <c r="C10" s="11"/>
      <c r="D10" s="11"/>
      <c r="F10" s="13"/>
    </row>
    <row r="11" spans="2:6" ht="28" customHeight="1" x14ac:dyDescent="0.15">
      <c r="B11" s="32" t="s">
        <v>138</v>
      </c>
      <c r="C11" s="32" t="s">
        <v>14</v>
      </c>
      <c r="D11" s="29" t="str">
        <f>'7. Versionshistorik'!B6</f>
        <v>2016:5</v>
      </c>
      <c r="F11" s="14"/>
    </row>
    <row r="12" spans="2:6" ht="14" x14ac:dyDescent="0.15">
      <c r="B12" s="21"/>
      <c r="C12" s="211"/>
      <c r="D12" s="212"/>
      <c r="F12" s="15"/>
    </row>
    <row r="13" spans="2:6" ht="19" customHeight="1" x14ac:dyDescent="0.2">
      <c r="B13" s="2" t="s">
        <v>137</v>
      </c>
      <c r="C13" s="213"/>
      <c r="D13" s="214"/>
      <c r="F13" s="16"/>
    </row>
    <row r="14" spans="2:6" ht="14" x14ac:dyDescent="0.2">
      <c r="B14" s="17"/>
      <c r="C14" s="18"/>
      <c r="D14" s="11"/>
    </row>
    <row r="15" spans="2:6" ht="15" x14ac:dyDescent="0.15">
      <c r="B15" s="30"/>
      <c r="C15" s="31" t="s">
        <v>23</v>
      </c>
      <c r="D15" s="31" t="s">
        <v>24</v>
      </c>
    </row>
    <row r="16" spans="2:6" ht="14" x14ac:dyDescent="0.2">
      <c r="B16" s="19" t="s">
        <v>139</v>
      </c>
      <c r="C16" s="20"/>
      <c r="D16" s="20"/>
    </row>
    <row r="17" spans="2:6" ht="14" x14ac:dyDescent="0.15">
      <c r="B17" s="4"/>
      <c r="C17" s="5"/>
      <c r="D17" s="9"/>
    </row>
    <row r="18" spans="2:6" ht="30" customHeight="1" x14ac:dyDescent="0.15">
      <c r="B18" s="216" t="s">
        <v>20</v>
      </c>
      <c r="C18" s="217"/>
      <c r="D18" s="218"/>
    </row>
    <row r="19" spans="2:6" ht="14" x14ac:dyDescent="0.15">
      <c r="B19" s="2" t="s">
        <v>19</v>
      </c>
      <c r="C19" s="222"/>
      <c r="D19" s="223"/>
    </row>
    <row r="20" spans="2:6" ht="14" x14ac:dyDescent="0.15">
      <c r="B20" s="2" t="s">
        <v>21</v>
      </c>
      <c r="C20" s="219"/>
      <c r="D20" s="221"/>
    </row>
    <row r="21" spans="2:6" ht="14" x14ac:dyDescent="0.15">
      <c r="B21" s="2" t="s">
        <v>22</v>
      </c>
      <c r="C21" s="219"/>
      <c r="D21" s="220"/>
      <c r="F21" s="3" t="s">
        <v>86</v>
      </c>
    </row>
    <row r="22" spans="2:6" ht="14" x14ac:dyDescent="0.15">
      <c r="B22" s="2" t="s">
        <v>25</v>
      </c>
      <c r="C22" s="27"/>
      <c r="D22" s="6"/>
    </row>
    <row r="24" spans="2:6" ht="78" customHeight="1" x14ac:dyDescent="0.15"/>
    <row r="25" spans="2:6" ht="39" customHeight="1" x14ac:dyDescent="0.15">
      <c r="B25" s="215"/>
      <c r="C25" s="215"/>
      <c r="D25" s="215"/>
    </row>
    <row r="26" spans="2:6" ht="48" customHeight="1" x14ac:dyDescent="0.15">
      <c r="B26" s="25"/>
      <c r="C26" s="25"/>
      <c r="D26" s="25"/>
    </row>
    <row r="27" spans="2:6" x14ac:dyDescent="0.15">
      <c r="B27" s="26"/>
      <c r="C27" s="26"/>
      <c r="D27" s="26"/>
    </row>
  </sheetData>
  <sheetProtection algorithmName="SHA-512" hashValue="1fmphxSVDS++V9a5JekhtY304NrASUo2p/2Lid2T7kAvkSljvlaj8v23L8AeLpZaGialJtq9K5tAmbxATN/X+A==" saltValue="a3DYH7YciwV9ClurfbzgqA==" spinCount="100000" sheet="1" objects="1" scenarios="1"/>
  <mergeCells count="7">
    <mergeCell ref="C12:D12"/>
    <mergeCell ref="C13:D13"/>
    <mergeCell ref="B25:D25"/>
    <mergeCell ref="B18:D18"/>
    <mergeCell ref="C21:D21"/>
    <mergeCell ref="C20:D20"/>
    <mergeCell ref="C19:D19"/>
  </mergeCells>
  <phoneticPr fontId="1" type="noConversion"/>
  <conditionalFormatting sqref="C13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000000000000011" right="0.75000000000000011" top="1" bottom="1" header="0.5" footer="0.5"/>
  <pageSetup paperSize="9" orientation="portrait" horizontalDpi="4294967292" verticalDpi="4294967292"/>
  <headerFooter>
    <oddHeader>&amp;C&amp;"Calibri,Normal"&amp;K000000Budtransporter 2016 - Ansökan Bra Miljöval - Bilaga A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DD03"/>
  </sheetPr>
  <dimension ref="A1:Z100"/>
  <sheetViews>
    <sheetView zoomScaleNormal="100" workbookViewId="0">
      <pane xSplit="1" ySplit="2" topLeftCell="B3" activePane="bottomRight" state="frozen"/>
      <selection activeCell="G40" sqref="G40"/>
      <selection pane="topRight" activeCell="G40" sqref="G40"/>
      <selection pane="bottomLeft" activeCell="G40" sqref="G40"/>
      <selection pane="bottomRight" activeCell="H17" sqref="H17"/>
    </sheetView>
  </sheetViews>
  <sheetFormatPr baseColWidth="10" defaultColWidth="8.83203125" defaultRowHeight="13" x14ac:dyDescent="0.15"/>
  <cols>
    <col min="1" max="1" width="25.1640625" style="41" customWidth="1"/>
    <col min="2" max="2" width="12.1640625" style="35" customWidth="1"/>
    <col min="3" max="4" width="12" style="35" customWidth="1"/>
    <col min="5" max="5" width="20" style="35" customWidth="1"/>
    <col min="6" max="6" width="11" style="35" bestFit="1" customWidth="1"/>
    <col min="7" max="7" width="10.6640625" style="35" customWidth="1"/>
    <col min="8" max="8" width="9.5" style="35" bestFit="1" customWidth="1"/>
    <col min="9" max="9" width="12.33203125" style="35" customWidth="1"/>
    <col min="10" max="10" width="9.1640625" style="35" customWidth="1"/>
    <col min="11" max="11" width="14.1640625" style="35" customWidth="1"/>
    <col min="12" max="12" width="11.6640625" style="35" bestFit="1" customWidth="1"/>
    <col min="13" max="13" width="6.33203125" style="41" bestFit="1" customWidth="1"/>
    <col min="14" max="14" width="6" style="41" customWidth="1"/>
    <col min="15" max="15" width="10.5" style="41" customWidth="1"/>
    <col min="16" max="16" width="4.1640625" style="41" customWidth="1"/>
    <col min="17" max="17" width="9.1640625" style="35" customWidth="1"/>
    <col min="18" max="18" width="11.83203125" style="35" customWidth="1"/>
    <col min="19" max="20" width="5.83203125" style="41" customWidth="1"/>
    <col min="21" max="21" width="10.33203125" style="41" customWidth="1"/>
    <col min="22" max="22" width="4.1640625" style="41" customWidth="1"/>
    <col min="23" max="23" width="10.6640625" style="41" customWidth="1"/>
    <col min="24" max="24" width="4.1640625" style="142" customWidth="1"/>
    <col min="25" max="16384" width="8.83203125" style="35"/>
  </cols>
  <sheetData>
    <row r="1" spans="1:26" s="42" customFormat="1" ht="89.25" customHeight="1" x14ac:dyDescent="0.15">
      <c r="A1" s="36"/>
      <c r="B1" s="164" t="s">
        <v>111</v>
      </c>
      <c r="C1" s="164" t="s">
        <v>112</v>
      </c>
      <c r="D1" s="164" t="s">
        <v>133</v>
      </c>
      <c r="E1" s="164" t="s">
        <v>113</v>
      </c>
      <c r="F1" s="164" t="s">
        <v>114</v>
      </c>
      <c r="G1" s="164" t="s">
        <v>115</v>
      </c>
      <c r="H1" s="165" t="s">
        <v>116</v>
      </c>
      <c r="I1" s="166" t="s">
        <v>117</v>
      </c>
      <c r="J1" s="167" t="s">
        <v>123</v>
      </c>
      <c r="K1" s="164" t="s">
        <v>118</v>
      </c>
      <c r="L1" s="164" t="s">
        <v>122</v>
      </c>
      <c r="M1" s="144" t="s">
        <v>119</v>
      </c>
      <c r="N1" s="144" t="s">
        <v>120</v>
      </c>
      <c r="O1" s="144" t="s">
        <v>128</v>
      </c>
      <c r="P1" s="145"/>
      <c r="Q1" s="196" t="s">
        <v>127</v>
      </c>
      <c r="R1" s="197" t="s">
        <v>132</v>
      </c>
      <c r="S1" s="144" t="s">
        <v>119</v>
      </c>
      <c r="T1" s="144" t="s">
        <v>120</v>
      </c>
      <c r="U1" s="144" t="s">
        <v>128</v>
      </c>
      <c r="V1" s="144"/>
      <c r="W1" s="168" t="s">
        <v>121</v>
      </c>
      <c r="X1" s="169"/>
      <c r="Y1" s="137"/>
    </row>
    <row r="2" spans="1:26" s="41" customFormat="1" ht="62.25" customHeight="1" x14ac:dyDescent="0.2">
      <c r="A2" s="37" t="s">
        <v>81</v>
      </c>
      <c r="B2" s="191" t="s">
        <v>93</v>
      </c>
      <c r="C2" s="195" t="s">
        <v>131</v>
      </c>
      <c r="D2" s="195" t="s">
        <v>134</v>
      </c>
      <c r="E2" s="191" t="s">
        <v>93</v>
      </c>
      <c r="F2" s="191" t="s">
        <v>76</v>
      </c>
      <c r="G2" s="191" t="s">
        <v>76</v>
      </c>
      <c r="H2" s="192" t="s">
        <v>76</v>
      </c>
      <c r="I2" s="193" t="s">
        <v>129</v>
      </c>
      <c r="J2" s="194" t="s">
        <v>76</v>
      </c>
      <c r="K2" s="195" t="s">
        <v>130</v>
      </c>
      <c r="L2" s="195" t="s">
        <v>109</v>
      </c>
      <c r="M2" s="158"/>
      <c r="N2" s="159"/>
      <c r="O2" s="160"/>
      <c r="P2" s="161"/>
      <c r="Q2" s="162" t="s">
        <v>76</v>
      </c>
      <c r="R2" s="163" t="s">
        <v>109</v>
      </c>
      <c r="S2" s="158"/>
      <c r="T2" s="159"/>
      <c r="U2" s="160"/>
      <c r="V2" s="161"/>
      <c r="W2" s="170"/>
      <c r="X2" s="171"/>
      <c r="Y2" s="138"/>
    </row>
    <row r="3" spans="1:26" s="43" customFormat="1" ht="16" customHeight="1" x14ac:dyDescent="0.2">
      <c r="A3" s="224" t="s">
        <v>110</v>
      </c>
      <c r="B3" s="1"/>
      <c r="C3" s="146"/>
      <c r="D3" s="1"/>
      <c r="E3" s="146"/>
      <c r="F3" s="146"/>
      <c r="G3" s="146"/>
      <c r="H3" s="147"/>
      <c r="I3" s="148"/>
      <c r="J3" s="135"/>
      <c r="K3" s="150"/>
      <c r="L3" s="151"/>
      <c r="M3" s="152" t="str">
        <f>IF(ISBLANK(J3),"",VLOOKUP(J3,'6. Schablonvärden'!$K$3:$L$16,2,FALSE))</f>
        <v/>
      </c>
      <c r="N3" s="152" t="str">
        <f>IF(ISBLANK(J3),"",VLOOKUP(J3,'6. Schablonvärden'!$B$3:$E$16,4,FALSE))</f>
        <v/>
      </c>
      <c r="O3" s="153">
        <f>IF(L3,(L3*N3),(0))</f>
        <v>0</v>
      </c>
      <c r="P3" s="154" t="s">
        <v>0</v>
      </c>
      <c r="Q3" s="149"/>
      <c r="R3" s="151"/>
      <c r="S3" s="155" t="str">
        <f>IF(ISBLANK(Q3),"",VLOOKUP(Q3,'6. Schablonvärden'!$K$3:$L$16,2,FALSE))</f>
        <v/>
      </c>
      <c r="T3" s="152" t="str">
        <f>IF(ISBLANK(Q3),"",VLOOKUP(Q3,'6. Schablonvärden'!$B$3:$E$16,4,FALSE))</f>
        <v/>
      </c>
      <c r="U3" s="153">
        <f>IF(R3,(R3*T3),(0))</f>
        <v>0</v>
      </c>
      <c r="V3" s="154" t="s">
        <v>0</v>
      </c>
      <c r="W3" s="156">
        <f t="shared" ref="W3:W34" si="0">IF(O3,(((O3+U3)/I3*100)),(0))</f>
        <v>0</v>
      </c>
      <c r="X3" s="157" t="s">
        <v>0</v>
      </c>
      <c r="Y3" s="139"/>
    </row>
    <row r="4" spans="1:26" ht="15" customHeight="1" x14ac:dyDescent="0.2">
      <c r="A4" s="224"/>
      <c r="B4" s="1"/>
      <c r="C4" s="1"/>
      <c r="D4" s="1"/>
      <c r="E4" s="146"/>
      <c r="F4" s="1"/>
      <c r="G4" s="1"/>
      <c r="H4" s="133"/>
      <c r="I4" s="134"/>
      <c r="J4" s="135"/>
      <c r="K4" s="10"/>
      <c r="L4" s="28"/>
      <c r="M4" s="33" t="str">
        <f>IF(ISBLANK(J4),"",VLOOKUP(J4,'6. Schablonvärden'!$K$3:$L$16,2,FALSE))</f>
        <v/>
      </c>
      <c r="N4" s="33" t="str">
        <f>IF(ISBLANK(J4),"",VLOOKUP(J4,'6. Schablonvärden'!$B$3:$E$16,4,FALSE))</f>
        <v/>
      </c>
      <c r="O4" s="44">
        <f t="shared" ref="O4:O40" si="1">IF(L4,(L4*N4),(0))</f>
        <v>0</v>
      </c>
      <c r="P4" s="136" t="s">
        <v>0</v>
      </c>
      <c r="Q4" s="135"/>
      <c r="R4" s="28"/>
      <c r="S4" s="45" t="str">
        <f>IF(ISBLANK(Q4),"",VLOOKUP(Q4,'6. Schablonvärden'!$K$3:$L$16,2,FALSE))</f>
        <v/>
      </c>
      <c r="T4" s="33" t="str">
        <f>IF(ISBLANK(Q4),"",VLOOKUP(Q4,'6. Schablonvärden'!$B$3:$E$16,4,FALSE))</f>
        <v/>
      </c>
      <c r="U4" s="44">
        <f t="shared" ref="U4:U40" si="2">IF(R4,(R4*T4),(0))</f>
        <v>0</v>
      </c>
      <c r="V4" s="136" t="s">
        <v>0</v>
      </c>
      <c r="W4" s="143">
        <f t="shared" si="0"/>
        <v>0</v>
      </c>
      <c r="X4" s="141" t="s">
        <v>0</v>
      </c>
      <c r="Y4" s="140"/>
    </row>
    <row r="5" spans="1:26" ht="14.25" customHeight="1" x14ac:dyDescent="0.2">
      <c r="A5" s="224"/>
      <c r="B5" s="1"/>
      <c r="C5" s="1"/>
      <c r="D5" s="1"/>
      <c r="E5" s="146"/>
      <c r="F5" s="1"/>
      <c r="G5" s="1"/>
      <c r="H5" s="133"/>
      <c r="I5" s="134"/>
      <c r="J5" s="135"/>
      <c r="K5" s="10"/>
      <c r="L5" s="28"/>
      <c r="M5" s="33" t="str">
        <f>IF(ISBLANK(J5),"",VLOOKUP(J5,'6. Schablonvärden'!$K$3:$L$16,2,FALSE))</f>
        <v/>
      </c>
      <c r="N5" s="33" t="str">
        <f>IF(ISBLANK(J5),"",VLOOKUP(J5,'6. Schablonvärden'!$B$3:$E$16,4,FALSE))</f>
        <v/>
      </c>
      <c r="O5" s="44">
        <f t="shared" si="1"/>
        <v>0</v>
      </c>
      <c r="P5" s="136" t="s">
        <v>0</v>
      </c>
      <c r="Q5" s="149"/>
      <c r="R5" s="28"/>
      <c r="S5" s="45" t="str">
        <f>IF(ISBLANK(Q5),"",VLOOKUP(Q5,'6. Schablonvärden'!$K$3:$L$16,2,FALSE))</f>
        <v/>
      </c>
      <c r="T5" s="33" t="str">
        <f>IF(ISBLANK(Q5),"",VLOOKUP(Q5,'6. Schablonvärden'!$B$3:$E$16,4,FALSE))</f>
        <v/>
      </c>
      <c r="U5" s="44">
        <f t="shared" si="2"/>
        <v>0</v>
      </c>
      <c r="V5" s="136" t="s">
        <v>0</v>
      </c>
      <c r="W5" s="143">
        <f t="shared" si="0"/>
        <v>0</v>
      </c>
      <c r="X5" s="141" t="s">
        <v>0</v>
      </c>
      <c r="Y5" s="140"/>
    </row>
    <row r="6" spans="1:26" ht="14.25" customHeight="1" x14ac:dyDescent="0.2">
      <c r="A6" s="224"/>
      <c r="B6" s="1"/>
      <c r="C6" s="1"/>
      <c r="D6" s="1"/>
      <c r="E6" s="146"/>
      <c r="F6" s="1"/>
      <c r="G6" s="1"/>
      <c r="H6" s="133"/>
      <c r="I6" s="134"/>
      <c r="J6" s="135"/>
      <c r="K6" s="10"/>
      <c r="L6" s="28"/>
      <c r="M6" s="33" t="str">
        <f>IF(ISBLANK(J6),"",VLOOKUP(J6,'6. Schablonvärden'!$K$3:$L$16,2,FALSE))</f>
        <v/>
      </c>
      <c r="N6" s="33" t="str">
        <f>IF(ISBLANK(J6),"",VLOOKUP(J6,'6. Schablonvärden'!$B$3:$E$16,4,FALSE))</f>
        <v/>
      </c>
      <c r="O6" s="44">
        <f t="shared" si="1"/>
        <v>0</v>
      </c>
      <c r="P6" s="136" t="s">
        <v>0</v>
      </c>
      <c r="Q6" s="135"/>
      <c r="R6" s="28"/>
      <c r="S6" s="45" t="str">
        <f>IF(ISBLANK(Q6),"",VLOOKUP(Q6,'6. Schablonvärden'!$K$3:$L$16,2,FALSE))</f>
        <v/>
      </c>
      <c r="T6" s="33" t="str">
        <f>IF(ISBLANK(Q6),"",VLOOKUP(Q6,'6. Schablonvärden'!$B$3:$E$16,4,FALSE))</f>
        <v/>
      </c>
      <c r="U6" s="44">
        <f t="shared" si="2"/>
        <v>0</v>
      </c>
      <c r="V6" s="136" t="s">
        <v>0</v>
      </c>
      <c r="W6" s="143">
        <f t="shared" si="0"/>
        <v>0</v>
      </c>
      <c r="X6" s="141" t="s">
        <v>0</v>
      </c>
      <c r="Y6" s="140"/>
      <c r="Z6" s="205"/>
    </row>
    <row r="7" spans="1:26" ht="14.25" customHeight="1" x14ac:dyDescent="0.2">
      <c r="A7" s="224"/>
      <c r="B7" s="1"/>
      <c r="C7" s="1"/>
      <c r="D7" s="1"/>
      <c r="E7" s="146"/>
      <c r="F7" s="146"/>
      <c r="G7" s="146"/>
      <c r="H7" s="133"/>
      <c r="I7" s="134"/>
      <c r="J7" s="135"/>
      <c r="K7" s="10"/>
      <c r="L7" s="28"/>
      <c r="M7" s="33" t="str">
        <f>IF(ISBLANK(J7),"",VLOOKUP(J7,'6. Schablonvärden'!$K$3:$L$16,2,FALSE))</f>
        <v/>
      </c>
      <c r="N7" s="33" t="str">
        <f>IF(ISBLANK(J7),"",VLOOKUP(J7,'6. Schablonvärden'!$B$3:$E$16,4,FALSE))</f>
        <v/>
      </c>
      <c r="O7" s="44">
        <f t="shared" si="1"/>
        <v>0</v>
      </c>
      <c r="P7" s="136" t="s">
        <v>0</v>
      </c>
      <c r="Q7" s="149"/>
      <c r="R7" s="28"/>
      <c r="S7" s="45" t="str">
        <f>IF(ISBLANK(Q7),"",VLOOKUP(Q7,'6. Schablonvärden'!$K$3:$L$16,2,FALSE))</f>
        <v/>
      </c>
      <c r="T7" s="33" t="str">
        <f>IF(ISBLANK(Q7),"",VLOOKUP(Q7,'6. Schablonvärden'!$B$3:$E$16,4,FALSE))</f>
        <v/>
      </c>
      <c r="U7" s="44">
        <f t="shared" si="2"/>
        <v>0</v>
      </c>
      <c r="V7" s="136" t="s">
        <v>0</v>
      </c>
      <c r="W7" s="143">
        <f t="shared" si="0"/>
        <v>0</v>
      </c>
      <c r="X7" s="141" t="s">
        <v>0</v>
      </c>
      <c r="Y7" s="140"/>
    </row>
    <row r="8" spans="1:26" ht="14.25" customHeight="1" x14ac:dyDescent="0.2">
      <c r="A8" s="224"/>
      <c r="B8" s="1"/>
      <c r="C8" s="1"/>
      <c r="D8" s="1"/>
      <c r="E8" s="146"/>
      <c r="F8" s="1"/>
      <c r="G8" s="1"/>
      <c r="H8" s="133"/>
      <c r="I8" s="134"/>
      <c r="J8" s="135"/>
      <c r="K8" s="10"/>
      <c r="L8" s="28"/>
      <c r="M8" s="33" t="str">
        <f>IF(ISBLANK(J8),"",VLOOKUP(J8,'6. Schablonvärden'!$K$3:$L$16,2,FALSE))</f>
        <v/>
      </c>
      <c r="N8" s="33" t="str">
        <f>IF(ISBLANK(J8),"",VLOOKUP(J8,'6. Schablonvärden'!$B$3:$E$16,4,FALSE))</f>
        <v/>
      </c>
      <c r="O8" s="44">
        <f t="shared" si="1"/>
        <v>0</v>
      </c>
      <c r="P8" s="136" t="s">
        <v>0</v>
      </c>
      <c r="Q8" s="135"/>
      <c r="R8" s="28"/>
      <c r="S8" s="45" t="str">
        <f>IF(ISBLANK(Q8),"",VLOOKUP(Q8,'6. Schablonvärden'!$K$3:$L$16,2,FALSE))</f>
        <v/>
      </c>
      <c r="T8" s="33" t="str">
        <f>IF(ISBLANK(Q8),"",VLOOKUP(Q8,'6. Schablonvärden'!$B$3:$E$16,4,FALSE))</f>
        <v/>
      </c>
      <c r="U8" s="44">
        <f t="shared" si="2"/>
        <v>0</v>
      </c>
      <c r="V8" s="136" t="s">
        <v>0</v>
      </c>
      <c r="W8" s="143">
        <f t="shared" si="0"/>
        <v>0</v>
      </c>
      <c r="X8" s="141" t="s">
        <v>0</v>
      </c>
      <c r="Y8" s="140"/>
    </row>
    <row r="9" spans="1:26" ht="14.25" customHeight="1" x14ac:dyDescent="0.2">
      <c r="A9" s="224"/>
      <c r="B9" s="1"/>
      <c r="C9" s="1"/>
      <c r="D9" s="1"/>
      <c r="E9" s="146"/>
      <c r="F9" s="146"/>
      <c r="G9" s="146"/>
      <c r="H9" s="133"/>
      <c r="I9" s="134"/>
      <c r="J9" s="135"/>
      <c r="K9" s="10"/>
      <c r="L9" s="28"/>
      <c r="M9" s="33" t="str">
        <f>IF(ISBLANK(J9),"",VLOOKUP(J9,'6. Schablonvärden'!$K$3:$L$16,2,FALSE))</f>
        <v/>
      </c>
      <c r="N9" s="33" t="str">
        <f>IF(ISBLANK(J9),"",VLOOKUP(J9,'6. Schablonvärden'!$B$3:$E$16,4,FALSE))</f>
        <v/>
      </c>
      <c r="O9" s="44">
        <f t="shared" si="1"/>
        <v>0</v>
      </c>
      <c r="P9" s="136" t="s">
        <v>0</v>
      </c>
      <c r="Q9" s="149"/>
      <c r="R9" s="28"/>
      <c r="S9" s="45" t="str">
        <f>IF(ISBLANK(Q9),"",VLOOKUP(Q9,'6. Schablonvärden'!$K$3:$L$16,2,FALSE))</f>
        <v/>
      </c>
      <c r="T9" s="33" t="str">
        <f>IF(ISBLANK(Q9),"",VLOOKUP(Q9,'6. Schablonvärden'!$B$3:$E$16,4,FALSE))</f>
        <v/>
      </c>
      <c r="U9" s="44">
        <f t="shared" si="2"/>
        <v>0</v>
      </c>
      <c r="V9" s="136" t="s">
        <v>0</v>
      </c>
      <c r="W9" s="143">
        <f t="shared" si="0"/>
        <v>0</v>
      </c>
      <c r="X9" s="141" t="s">
        <v>0</v>
      </c>
      <c r="Y9" s="140"/>
    </row>
    <row r="10" spans="1:26" ht="14.25" customHeight="1" x14ac:dyDescent="0.2">
      <c r="A10" s="224"/>
      <c r="B10" s="1"/>
      <c r="C10" s="1"/>
      <c r="D10" s="1"/>
      <c r="E10" s="146"/>
      <c r="F10" s="1"/>
      <c r="G10" s="1"/>
      <c r="H10" s="133"/>
      <c r="I10" s="134"/>
      <c r="J10" s="135"/>
      <c r="K10" s="10"/>
      <c r="L10" s="28"/>
      <c r="M10" s="33" t="str">
        <f>IF(ISBLANK(J10),"",VLOOKUP(J10,'6. Schablonvärden'!$K$3:$L$16,2,FALSE))</f>
        <v/>
      </c>
      <c r="N10" s="33" t="str">
        <f>IF(ISBLANK(J10),"",VLOOKUP(J10,'6. Schablonvärden'!$B$3:$E$16,4,FALSE))</f>
        <v/>
      </c>
      <c r="O10" s="44">
        <f t="shared" si="1"/>
        <v>0</v>
      </c>
      <c r="P10" s="136" t="s">
        <v>0</v>
      </c>
      <c r="Q10" s="135"/>
      <c r="R10" s="28"/>
      <c r="S10" s="45" t="str">
        <f>IF(ISBLANK(Q10),"",VLOOKUP(Q10,'6. Schablonvärden'!$K$3:$L$16,2,FALSE))</f>
        <v/>
      </c>
      <c r="T10" s="33" t="str">
        <f>IF(ISBLANK(Q10),"",VLOOKUP(Q10,'6. Schablonvärden'!$B$3:$E$16,4,FALSE))</f>
        <v/>
      </c>
      <c r="U10" s="44">
        <f t="shared" si="2"/>
        <v>0</v>
      </c>
      <c r="V10" s="136" t="s">
        <v>0</v>
      </c>
      <c r="W10" s="143">
        <f t="shared" si="0"/>
        <v>0</v>
      </c>
      <c r="X10" s="141" t="s">
        <v>0</v>
      </c>
      <c r="Y10" s="140"/>
    </row>
    <row r="11" spans="1:26" ht="14.25" customHeight="1" x14ac:dyDescent="0.2">
      <c r="A11" s="224"/>
      <c r="B11" s="1"/>
      <c r="C11" s="1"/>
      <c r="D11" s="1"/>
      <c r="E11" s="146"/>
      <c r="F11" s="146"/>
      <c r="G11" s="146"/>
      <c r="H11" s="133"/>
      <c r="I11" s="134"/>
      <c r="J11" s="135"/>
      <c r="K11" s="10"/>
      <c r="L11" s="28"/>
      <c r="M11" s="33" t="str">
        <f>IF(ISBLANK(J11),"",VLOOKUP(J11,'6. Schablonvärden'!$K$3:$L$16,2,FALSE))</f>
        <v/>
      </c>
      <c r="N11" s="33" t="str">
        <f>IF(ISBLANK(J11),"",VLOOKUP(J11,'6. Schablonvärden'!$B$3:$E$16,4,FALSE))</f>
        <v/>
      </c>
      <c r="O11" s="44">
        <f t="shared" si="1"/>
        <v>0</v>
      </c>
      <c r="P11" s="136" t="s">
        <v>0</v>
      </c>
      <c r="Q11" s="149"/>
      <c r="R11" s="28"/>
      <c r="S11" s="45" t="str">
        <f>IF(ISBLANK(Q11),"",VLOOKUP(Q11,'6. Schablonvärden'!$K$3:$L$16,2,FALSE))</f>
        <v/>
      </c>
      <c r="T11" s="33" t="str">
        <f>IF(ISBLANK(Q11),"",VLOOKUP(Q11,'6. Schablonvärden'!$B$3:$E$16,4,FALSE))</f>
        <v/>
      </c>
      <c r="U11" s="44">
        <f t="shared" si="2"/>
        <v>0</v>
      </c>
      <c r="V11" s="136" t="s">
        <v>0</v>
      </c>
      <c r="W11" s="143">
        <f t="shared" si="0"/>
        <v>0</v>
      </c>
      <c r="X11" s="141" t="s">
        <v>0</v>
      </c>
      <c r="Y11" s="140"/>
    </row>
    <row r="12" spans="1:26" ht="14.25" customHeight="1" x14ac:dyDescent="0.2">
      <c r="A12" s="224"/>
      <c r="B12" s="1"/>
      <c r="C12" s="1"/>
      <c r="D12" s="1"/>
      <c r="E12" s="146"/>
      <c r="F12" s="1"/>
      <c r="G12" s="1"/>
      <c r="H12" s="133"/>
      <c r="I12" s="134"/>
      <c r="J12" s="135"/>
      <c r="K12" s="10"/>
      <c r="L12" s="28"/>
      <c r="M12" s="33" t="str">
        <f>IF(ISBLANK(J12),"",VLOOKUP(J12,'6. Schablonvärden'!$K$3:$L$16,2,FALSE))</f>
        <v/>
      </c>
      <c r="N12" s="33" t="str">
        <f>IF(ISBLANK(J12),"",VLOOKUP(J12,'6. Schablonvärden'!$B$3:$E$16,4,FALSE))</f>
        <v/>
      </c>
      <c r="O12" s="44">
        <f t="shared" si="1"/>
        <v>0</v>
      </c>
      <c r="P12" s="136" t="s">
        <v>0</v>
      </c>
      <c r="Q12" s="135"/>
      <c r="R12" s="28"/>
      <c r="S12" s="45" t="str">
        <f>IF(ISBLANK(Q12),"",VLOOKUP(Q12,'6. Schablonvärden'!$K$3:$L$16,2,FALSE))</f>
        <v/>
      </c>
      <c r="T12" s="33" t="str">
        <f>IF(ISBLANK(Q12),"",VLOOKUP(Q12,'6. Schablonvärden'!$B$3:$E$16,4,FALSE))</f>
        <v/>
      </c>
      <c r="U12" s="44">
        <f t="shared" si="2"/>
        <v>0</v>
      </c>
      <c r="V12" s="136" t="s">
        <v>0</v>
      </c>
      <c r="W12" s="143">
        <f t="shared" si="0"/>
        <v>0</v>
      </c>
      <c r="X12" s="141" t="s">
        <v>0</v>
      </c>
      <c r="Y12" s="140"/>
    </row>
    <row r="13" spans="1:26" ht="15" customHeight="1" x14ac:dyDescent="0.2">
      <c r="A13" s="224"/>
      <c r="B13" s="1"/>
      <c r="C13" s="1"/>
      <c r="D13" s="1"/>
      <c r="E13" s="146"/>
      <c r="F13" s="146"/>
      <c r="G13" s="146"/>
      <c r="H13" s="133"/>
      <c r="I13" s="134"/>
      <c r="J13" s="135"/>
      <c r="K13" s="10"/>
      <c r="L13" s="28"/>
      <c r="M13" s="33" t="str">
        <f>IF(ISBLANK(J13),"",VLOOKUP(J13,'6. Schablonvärden'!$K$3:$L$16,2,FALSE))</f>
        <v/>
      </c>
      <c r="N13" s="33" t="str">
        <f>IF(ISBLANK(J13),"",VLOOKUP(J13,'6. Schablonvärden'!$B$3:$E$16,4,FALSE))</f>
        <v/>
      </c>
      <c r="O13" s="44">
        <f t="shared" si="1"/>
        <v>0</v>
      </c>
      <c r="P13" s="136" t="s">
        <v>0</v>
      </c>
      <c r="Q13" s="149"/>
      <c r="R13" s="28"/>
      <c r="S13" s="45" t="str">
        <f>IF(ISBLANK(Q13),"",VLOOKUP(Q13,'6. Schablonvärden'!$K$3:$L$16,2,FALSE))</f>
        <v/>
      </c>
      <c r="T13" s="33" t="str">
        <f>IF(ISBLANK(Q13),"",VLOOKUP(Q13,'6. Schablonvärden'!$B$3:$E$16,4,FALSE))</f>
        <v/>
      </c>
      <c r="U13" s="44">
        <f t="shared" si="2"/>
        <v>0</v>
      </c>
      <c r="V13" s="136" t="s">
        <v>0</v>
      </c>
      <c r="W13" s="143">
        <f t="shared" si="0"/>
        <v>0</v>
      </c>
      <c r="X13" s="141" t="s">
        <v>0</v>
      </c>
      <c r="Y13" s="140"/>
    </row>
    <row r="14" spans="1:26" ht="14" x14ac:dyDescent="0.2">
      <c r="A14" s="38"/>
      <c r="B14" s="1"/>
      <c r="C14" s="1"/>
      <c r="D14" s="1"/>
      <c r="E14" s="146"/>
      <c r="F14" s="1"/>
      <c r="G14" s="1"/>
      <c r="H14" s="133"/>
      <c r="I14" s="134"/>
      <c r="J14" s="135"/>
      <c r="K14" s="10"/>
      <c r="L14" s="28"/>
      <c r="M14" s="33" t="str">
        <f>IF(ISBLANK(J14),"",VLOOKUP(J14,'6. Schablonvärden'!$K$3:$L$16,2,FALSE))</f>
        <v/>
      </c>
      <c r="N14" s="33" t="str">
        <f>IF(ISBLANK(J14),"",VLOOKUP(J14,'6. Schablonvärden'!$B$3:$E$16,4,FALSE))</f>
        <v/>
      </c>
      <c r="O14" s="44">
        <f t="shared" si="1"/>
        <v>0</v>
      </c>
      <c r="P14" s="136" t="s">
        <v>0</v>
      </c>
      <c r="Q14" s="135"/>
      <c r="R14" s="28"/>
      <c r="S14" s="45" t="str">
        <f>IF(ISBLANK(Q14),"",VLOOKUP(Q14,'6. Schablonvärden'!$K$3:$L$16,2,FALSE))</f>
        <v/>
      </c>
      <c r="T14" s="33" t="str">
        <f>IF(ISBLANK(Q14),"",VLOOKUP(Q14,'6. Schablonvärden'!$B$3:$E$16,4,FALSE))</f>
        <v/>
      </c>
      <c r="U14" s="44">
        <f t="shared" si="2"/>
        <v>0</v>
      </c>
      <c r="V14" s="136" t="s">
        <v>0</v>
      </c>
      <c r="W14" s="143">
        <f t="shared" si="0"/>
        <v>0</v>
      </c>
      <c r="X14" s="141" t="s">
        <v>0</v>
      </c>
      <c r="Y14" s="140"/>
    </row>
    <row r="15" spans="1:26" ht="14" x14ac:dyDescent="0.2">
      <c r="A15" s="38"/>
      <c r="B15" s="1"/>
      <c r="C15" s="1"/>
      <c r="D15" s="1"/>
      <c r="E15" s="146"/>
      <c r="F15" s="146"/>
      <c r="G15" s="146"/>
      <c r="H15" s="133"/>
      <c r="I15" s="134"/>
      <c r="J15" s="135"/>
      <c r="K15" s="10"/>
      <c r="L15" s="28"/>
      <c r="M15" s="33" t="str">
        <f>IF(ISBLANK(J15),"",VLOOKUP(J15,'6. Schablonvärden'!$K$3:$L$16,2,FALSE))</f>
        <v/>
      </c>
      <c r="N15" s="33" t="str">
        <f>IF(ISBLANK(J15),"",VLOOKUP(J15,'6. Schablonvärden'!$B$3:$E$16,4,FALSE))</f>
        <v/>
      </c>
      <c r="O15" s="44">
        <f t="shared" si="1"/>
        <v>0</v>
      </c>
      <c r="P15" s="136" t="s">
        <v>0</v>
      </c>
      <c r="Q15" s="149"/>
      <c r="R15" s="28"/>
      <c r="S15" s="45" t="str">
        <f>IF(ISBLANK(Q15),"",VLOOKUP(Q15,'6. Schablonvärden'!$K$3:$L$16,2,FALSE))</f>
        <v/>
      </c>
      <c r="T15" s="33" t="str">
        <f>IF(ISBLANK(Q15),"",VLOOKUP(Q15,'6. Schablonvärden'!$B$3:$E$16,4,FALSE))</f>
        <v/>
      </c>
      <c r="U15" s="44">
        <f t="shared" si="2"/>
        <v>0</v>
      </c>
      <c r="V15" s="136" t="s">
        <v>0</v>
      </c>
      <c r="W15" s="143">
        <f t="shared" si="0"/>
        <v>0</v>
      </c>
      <c r="X15" s="141" t="s">
        <v>0</v>
      </c>
      <c r="Y15" s="140"/>
    </row>
    <row r="16" spans="1:26" ht="14" x14ac:dyDescent="0.2">
      <c r="A16" s="38"/>
      <c r="B16" s="1"/>
      <c r="C16" s="1"/>
      <c r="D16" s="1"/>
      <c r="E16" s="146"/>
      <c r="F16" s="1"/>
      <c r="G16" s="1"/>
      <c r="H16" s="133"/>
      <c r="I16" s="134"/>
      <c r="J16" s="135"/>
      <c r="K16" s="10"/>
      <c r="L16" s="28"/>
      <c r="M16" s="33" t="str">
        <f>IF(ISBLANK(J16),"",VLOOKUP(J16,'6. Schablonvärden'!$K$3:$L$16,2,FALSE))</f>
        <v/>
      </c>
      <c r="N16" s="33" t="str">
        <f>IF(ISBLANK(J16),"",VLOOKUP(J16,'6. Schablonvärden'!$B$3:$E$16,4,FALSE))</f>
        <v/>
      </c>
      <c r="O16" s="44">
        <f t="shared" si="1"/>
        <v>0</v>
      </c>
      <c r="P16" s="136" t="s">
        <v>0</v>
      </c>
      <c r="Q16" s="135"/>
      <c r="R16" s="28"/>
      <c r="S16" s="45" t="str">
        <f>IF(ISBLANK(Q16),"",VLOOKUP(Q16,'6. Schablonvärden'!$K$3:$L$16,2,FALSE))</f>
        <v/>
      </c>
      <c r="T16" s="33" t="str">
        <f>IF(ISBLANK(Q16),"",VLOOKUP(Q16,'6. Schablonvärden'!$B$3:$E$16,4,FALSE))</f>
        <v/>
      </c>
      <c r="U16" s="44">
        <f t="shared" si="2"/>
        <v>0</v>
      </c>
      <c r="V16" s="136" t="s">
        <v>0</v>
      </c>
      <c r="W16" s="143">
        <f t="shared" si="0"/>
        <v>0</v>
      </c>
      <c r="X16" s="141" t="s">
        <v>0</v>
      </c>
      <c r="Y16" s="140"/>
    </row>
    <row r="17" spans="1:25" ht="14" x14ac:dyDescent="0.2">
      <c r="A17" s="38"/>
      <c r="B17" s="1"/>
      <c r="C17" s="1"/>
      <c r="D17" s="1"/>
      <c r="E17" s="1"/>
      <c r="F17" s="1"/>
      <c r="G17" s="146"/>
      <c r="H17" s="133"/>
      <c r="I17" s="134"/>
      <c r="J17" s="135"/>
      <c r="K17" s="10"/>
      <c r="L17" s="28"/>
      <c r="M17" s="33" t="str">
        <f>IF(ISBLANK(J17),"",VLOOKUP(J17,'6. Schablonvärden'!$K$3:$L$16,2,FALSE))</f>
        <v/>
      </c>
      <c r="N17" s="33" t="str">
        <f>IF(ISBLANK(J17),"",VLOOKUP(J17,'6. Schablonvärden'!$B$3:$E$16,4,FALSE))</f>
        <v/>
      </c>
      <c r="O17" s="44">
        <f t="shared" si="1"/>
        <v>0</v>
      </c>
      <c r="P17" s="136" t="s">
        <v>0</v>
      </c>
      <c r="Q17" s="149"/>
      <c r="R17" s="28"/>
      <c r="S17" s="45" t="str">
        <f>IF(ISBLANK(Q17),"",VLOOKUP(Q17,'6. Schablonvärden'!$K$3:$L$16,2,FALSE))</f>
        <v/>
      </c>
      <c r="T17" s="33" t="str">
        <f>IF(ISBLANK(Q17),"",VLOOKUP(Q17,'6. Schablonvärden'!$B$3:$E$16,4,FALSE))</f>
        <v/>
      </c>
      <c r="U17" s="44">
        <f t="shared" si="2"/>
        <v>0</v>
      </c>
      <c r="V17" s="136" t="s">
        <v>0</v>
      </c>
      <c r="W17" s="143">
        <f t="shared" si="0"/>
        <v>0</v>
      </c>
      <c r="X17" s="141" t="s">
        <v>0</v>
      </c>
      <c r="Y17" s="140"/>
    </row>
    <row r="18" spans="1:25" ht="14" x14ac:dyDescent="0.2">
      <c r="A18" s="38"/>
      <c r="B18" s="1"/>
      <c r="C18" s="1"/>
      <c r="D18" s="1"/>
      <c r="E18" s="146"/>
      <c r="F18" s="1"/>
      <c r="G18" s="1"/>
      <c r="H18" s="133"/>
      <c r="I18" s="134"/>
      <c r="J18" s="135"/>
      <c r="K18" s="10"/>
      <c r="L18" s="28"/>
      <c r="M18" s="33" t="str">
        <f>IF(ISBLANK(J18),"",VLOOKUP(J18,'6. Schablonvärden'!$K$3:$L$16,2,FALSE))</f>
        <v/>
      </c>
      <c r="N18" s="33" t="str">
        <f>IF(ISBLANK(J18),"",VLOOKUP(J18,'6. Schablonvärden'!$B$3:$E$16,4,FALSE))</f>
        <v/>
      </c>
      <c r="O18" s="44">
        <f t="shared" si="1"/>
        <v>0</v>
      </c>
      <c r="P18" s="136" t="s">
        <v>0</v>
      </c>
      <c r="Q18" s="135"/>
      <c r="R18" s="28"/>
      <c r="S18" s="45" t="str">
        <f>IF(ISBLANK(Q18),"",VLOOKUP(Q18,'6. Schablonvärden'!$K$3:$L$16,2,FALSE))</f>
        <v/>
      </c>
      <c r="T18" s="33" t="str">
        <f>IF(ISBLANK(Q18),"",VLOOKUP(Q18,'6. Schablonvärden'!$B$3:$E$16,4,FALSE))</f>
        <v/>
      </c>
      <c r="U18" s="44">
        <f t="shared" si="2"/>
        <v>0</v>
      </c>
      <c r="V18" s="136" t="s">
        <v>0</v>
      </c>
      <c r="W18" s="143">
        <f t="shared" si="0"/>
        <v>0</v>
      </c>
      <c r="X18" s="141" t="s">
        <v>0</v>
      </c>
      <c r="Y18" s="140"/>
    </row>
    <row r="19" spans="1:25" ht="14" x14ac:dyDescent="0.2">
      <c r="A19" s="38"/>
      <c r="B19" s="1"/>
      <c r="C19" s="1"/>
      <c r="D19" s="1"/>
      <c r="E19" s="146"/>
      <c r="F19" s="1"/>
      <c r="G19" s="1"/>
      <c r="H19" s="133"/>
      <c r="I19" s="134"/>
      <c r="J19" s="135"/>
      <c r="K19" s="10"/>
      <c r="L19" s="28"/>
      <c r="M19" s="33" t="str">
        <f>IF(ISBLANK(J19),"",VLOOKUP(J19,'6. Schablonvärden'!$K$3:$L$16,2,FALSE))</f>
        <v/>
      </c>
      <c r="N19" s="33" t="str">
        <f>IF(ISBLANK(J19),"",VLOOKUP(J19,'6. Schablonvärden'!$B$3:$E$16,4,FALSE))</f>
        <v/>
      </c>
      <c r="O19" s="44">
        <f t="shared" si="1"/>
        <v>0</v>
      </c>
      <c r="P19" s="136" t="s">
        <v>0</v>
      </c>
      <c r="Q19" s="135"/>
      <c r="R19" s="28"/>
      <c r="S19" s="45" t="str">
        <f>IF(ISBLANK(Q19),"",VLOOKUP(Q19,'6. Schablonvärden'!$K$3:$L$16,2,FALSE))</f>
        <v/>
      </c>
      <c r="T19" s="33" t="str">
        <f>IF(ISBLANK(Q19),"",VLOOKUP(Q19,'6. Schablonvärden'!$B$3:$E$16,4,FALSE))</f>
        <v/>
      </c>
      <c r="U19" s="44">
        <f t="shared" si="2"/>
        <v>0</v>
      </c>
      <c r="V19" s="136" t="s">
        <v>0</v>
      </c>
      <c r="W19" s="143">
        <f t="shared" si="0"/>
        <v>0</v>
      </c>
      <c r="X19" s="141" t="s">
        <v>0</v>
      </c>
      <c r="Y19" s="140"/>
    </row>
    <row r="20" spans="1:25" ht="14" x14ac:dyDescent="0.2">
      <c r="A20" s="38"/>
      <c r="B20" s="1"/>
      <c r="C20" s="1"/>
      <c r="D20" s="1"/>
      <c r="E20" s="146"/>
      <c r="F20" s="1"/>
      <c r="G20" s="146"/>
      <c r="H20" s="133"/>
      <c r="I20" s="134"/>
      <c r="J20" s="135"/>
      <c r="K20" s="10"/>
      <c r="L20" s="28"/>
      <c r="M20" s="33" t="str">
        <f>IF(ISBLANK(J20),"",VLOOKUP(J20,'6. Schablonvärden'!$K$3:$L$16,2,FALSE))</f>
        <v/>
      </c>
      <c r="N20" s="33" t="str">
        <f>IF(ISBLANK(J20),"",VLOOKUP(J20,'6. Schablonvärden'!$B$3:$E$16,4,FALSE))</f>
        <v/>
      </c>
      <c r="O20" s="44">
        <f t="shared" si="1"/>
        <v>0</v>
      </c>
      <c r="P20" s="136" t="s">
        <v>0</v>
      </c>
      <c r="Q20" s="135"/>
      <c r="R20" s="28"/>
      <c r="S20" s="45" t="str">
        <f>IF(ISBLANK(Q20),"",VLOOKUP(Q20,'6. Schablonvärden'!$K$3:$L$16,2,FALSE))</f>
        <v/>
      </c>
      <c r="T20" s="33" t="str">
        <f>IF(ISBLANK(Q20),"",VLOOKUP(Q20,'6. Schablonvärden'!$B$3:$E$16,4,FALSE))</f>
        <v/>
      </c>
      <c r="U20" s="44">
        <f t="shared" si="2"/>
        <v>0</v>
      </c>
      <c r="V20" s="136" t="s">
        <v>0</v>
      </c>
      <c r="W20" s="143">
        <f t="shared" si="0"/>
        <v>0</v>
      </c>
      <c r="X20" s="141" t="s">
        <v>0</v>
      </c>
      <c r="Y20" s="140"/>
    </row>
    <row r="21" spans="1:25" ht="14" x14ac:dyDescent="0.2">
      <c r="A21" s="38"/>
      <c r="B21" s="1"/>
      <c r="C21" s="1"/>
      <c r="D21" s="1"/>
      <c r="E21" s="146"/>
      <c r="F21" s="1"/>
      <c r="G21" s="1"/>
      <c r="H21" s="133"/>
      <c r="I21" s="134"/>
      <c r="J21" s="135"/>
      <c r="K21" s="10"/>
      <c r="L21" s="28"/>
      <c r="M21" s="33" t="str">
        <f>IF(ISBLANK(J21),"",VLOOKUP(J21,'6. Schablonvärden'!$K$3:$L$16,2,FALSE))</f>
        <v/>
      </c>
      <c r="N21" s="33" t="str">
        <f>IF(ISBLANK(J21),"",VLOOKUP(J21,'6. Schablonvärden'!$B$3:$E$16,4,FALSE))</f>
        <v/>
      </c>
      <c r="O21" s="44">
        <f t="shared" si="1"/>
        <v>0</v>
      </c>
      <c r="P21" s="136" t="s">
        <v>0</v>
      </c>
      <c r="Q21" s="135"/>
      <c r="R21" s="28"/>
      <c r="S21" s="45" t="str">
        <f>IF(ISBLANK(Q21),"",VLOOKUP(Q21,'6. Schablonvärden'!$K$3:$L$16,2,FALSE))</f>
        <v/>
      </c>
      <c r="T21" s="33" t="str">
        <f>IF(ISBLANK(Q21),"",VLOOKUP(Q21,'6. Schablonvärden'!$B$3:$E$16,4,FALSE))</f>
        <v/>
      </c>
      <c r="U21" s="44">
        <f t="shared" si="2"/>
        <v>0</v>
      </c>
      <c r="V21" s="136" t="s">
        <v>0</v>
      </c>
      <c r="W21" s="143">
        <f t="shared" si="0"/>
        <v>0</v>
      </c>
      <c r="X21" s="141" t="s">
        <v>0</v>
      </c>
      <c r="Y21" s="140"/>
    </row>
    <row r="22" spans="1:25" ht="14" x14ac:dyDescent="0.2">
      <c r="A22" s="38"/>
      <c r="B22" s="1"/>
      <c r="C22" s="1"/>
      <c r="D22" s="1"/>
      <c r="E22" s="146"/>
      <c r="F22" s="1"/>
      <c r="G22" s="1"/>
      <c r="H22" s="133"/>
      <c r="I22" s="134"/>
      <c r="J22" s="135"/>
      <c r="K22" s="10"/>
      <c r="L22" s="28"/>
      <c r="M22" s="33" t="str">
        <f>IF(ISBLANK(J22),"",VLOOKUP(J22,'6. Schablonvärden'!$K$3:$L$16,2,FALSE))</f>
        <v/>
      </c>
      <c r="N22" s="33" t="str">
        <f>IF(ISBLANK(J22),"",VLOOKUP(J22,'6. Schablonvärden'!$B$3:$E$16,4,FALSE))</f>
        <v/>
      </c>
      <c r="O22" s="44">
        <f t="shared" si="1"/>
        <v>0</v>
      </c>
      <c r="P22" s="136" t="s">
        <v>0</v>
      </c>
      <c r="Q22" s="135"/>
      <c r="R22" s="28"/>
      <c r="S22" s="45" t="str">
        <f>IF(ISBLANK(Q22),"",VLOOKUP(Q22,'6. Schablonvärden'!$K$3:$L$16,2,FALSE))</f>
        <v/>
      </c>
      <c r="T22" s="33" t="str">
        <f>IF(ISBLANK(Q22),"",VLOOKUP(Q22,'6. Schablonvärden'!$B$3:$E$16,4,FALSE))</f>
        <v/>
      </c>
      <c r="U22" s="44">
        <f t="shared" si="2"/>
        <v>0</v>
      </c>
      <c r="V22" s="136" t="s">
        <v>0</v>
      </c>
      <c r="W22" s="143">
        <f t="shared" si="0"/>
        <v>0</v>
      </c>
      <c r="X22" s="141" t="s">
        <v>0</v>
      </c>
      <c r="Y22" s="140"/>
    </row>
    <row r="23" spans="1:25" ht="14" x14ac:dyDescent="0.2">
      <c r="A23" s="38"/>
      <c r="B23" s="1"/>
      <c r="C23" s="1"/>
      <c r="D23" s="206"/>
      <c r="E23" s="146"/>
      <c r="F23" s="1"/>
      <c r="G23" s="146"/>
      <c r="H23" s="133"/>
      <c r="I23" s="134"/>
      <c r="J23" s="135"/>
      <c r="K23" s="10"/>
      <c r="L23" s="28"/>
      <c r="M23" s="33" t="str">
        <f>IF(ISBLANK(J23),"",VLOOKUP(J23,'6. Schablonvärden'!$K$3:$L$16,2,FALSE))</f>
        <v/>
      </c>
      <c r="N23" s="33" t="str">
        <f>IF(ISBLANK(J23),"",VLOOKUP(J23,'6. Schablonvärden'!$B$3:$E$16,4,FALSE))</f>
        <v/>
      </c>
      <c r="O23" s="44">
        <f t="shared" si="1"/>
        <v>0</v>
      </c>
      <c r="P23" s="136" t="s">
        <v>0</v>
      </c>
      <c r="Q23" s="135"/>
      <c r="R23" s="28"/>
      <c r="S23" s="45" t="str">
        <f>IF(ISBLANK(Q23),"",VLOOKUP(Q23,'6. Schablonvärden'!$K$3:$L$16,2,FALSE))</f>
        <v/>
      </c>
      <c r="T23" s="33" t="str">
        <f>IF(ISBLANK(Q23),"",VLOOKUP(Q23,'6. Schablonvärden'!$B$3:$E$16,4,FALSE))</f>
        <v/>
      </c>
      <c r="U23" s="44">
        <f t="shared" si="2"/>
        <v>0</v>
      </c>
      <c r="V23" s="136" t="s">
        <v>0</v>
      </c>
      <c r="W23" s="143">
        <f t="shared" si="0"/>
        <v>0</v>
      </c>
      <c r="X23" s="141" t="s">
        <v>0</v>
      </c>
      <c r="Y23" s="140"/>
    </row>
    <row r="24" spans="1:25" ht="14" x14ac:dyDescent="0.2">
      <c r="A24" s="38"/>
      <c r="B24" s="1"/>
      <c r="C24" s="1"/>
      <c r="D24" s="1"/>
      <c r="E24" s="1"/>
      <c r="F24" s="1"/>
      <c r="G24" s="1"/>
      <c r="H24" s="133"/>
      <c r="I24" s="134"/>
      <c r="J24" s="135"/>
      <c r="K24" s="10"/>
      <c r="L24" s="28"/>
      <c r="M24" s="33" t="str">
        <f>IF(ISBLANK(J24),"",VLOOKUP(J24,'6. Schablonvärden'!$K$3:$L$16,2,FALSE))</f>
        <v/>
      </c>
      <c r="N24" s="33" t="str">
        <f>IF(ISBLANK(J24),"",VLOOKUP(J24,'6. Schablonvärden'!$B$3:$E$16,4,FALSE))</f>
        <v/>
      </c>
      <c r="O24" s="44">
        <f t="shared" si="1"/>
        <v>0</v>
      </c>
      <c r="P24" s="136" t="s">
        <v>0</v>
      </c>
      <c r="Q24" s="135"/>
      <c r="R24" s="28"/>
      <c r="S24" s="45" t="str">
        <f>IF(ISBLANK(Q24),"",VLOOKUP(Q24,'6. Schablonvärden'!$K$3:$L$16,2,FALSE))</f>
        <v/>
      </c>
      <c r="T24" s="33" t="str">
        <f>IF(ISBLANK(Q24),"",VLOOKUP(Q24,'6. Schablonvärden'!$B$3:$E$16,4,FALSE))</f>
        <v/>
      </c>
      <c r="U24" s="44">
        <f t="shared" si="2"/>
        <v>0</v>
      </c>
      <c r="V24" s="136" t="s">
        <v>0</v>
      </c>
      <c r="W24" s="143">
        <f t="shared" si="0"/>
        <v>0</v>
      </c>
      <c r="X24" s="141" t="s">
        <v>0</v>
      </c>
      <c r="Y24" s="140"/>
    </row>
    <row r="25" spans="1:25" ht="14" x14ac:dyDescent="0.2">
      <c r="A25" s="38"/>
      <c r="B25" s="1"/>
      <c r="C25" s="1"/>
      <c r="D25" s="1"/>
      <c r="E25" s="1"/>
      <c r="F25" s="1"/>
      <c r="G25" s="1"/>
      <c r="H25" s="133"/>
      <c r="I25" s="134"/>
      <c r="J25" s="135"/>
      <c r="K25" s="10"/>
      <c r="L25" s="28"/>
      <c r="M25" s="33" t="str">
        <f>IF(ISBLANK(J25),"",VLOOKUP(J25,'6. Schablonvärden'!$K$3:$L$16,2,FALSE))</f>
        <v/>
      </c>
      <c r="N25" s="33" t="str">
        <f>IF(ISBLANK(J25),"",VLOOKUP(J25,'6. Schablonvärden'!$B$3:$E$16,4,FALSE))</f>
        <v/>
      </c>
      <c r="O25" s="44">
        <f t="shared" si="1"/>
        <v>0</v>
      </c>
      <c r="P25" s="136" t="s">
        <v>0</v>
      </c>
      <c r="Q25" s="135"/>
      <c r="R25" s="28"/>
      <c r="S25" s="45" t="str">
        <f>IF(ISBLANK(Q25),"",VLOOKUP(Q25,'6. Schablonvärden'!$K$3:$L$16,2,FALSE))</f>
        <v/>
      </c>
      <c r="T25" s="33" t="str">
        <f>IF(ISBLANK(Q25),"",VLOOKUP(Q25,'6. Schablonvärden'!$B$3:$E$16,4,FALSE))</f>
        <v/>
      </c>
      <c r="U25" s="44">
        <f t="shared" si="2"/>
        <v>0</v>
      </c>
      <c r="V25" s="136" t="s">
        <v>0</v>
      </c>
      <c r="W25" s="143">
        <f t="shared" si="0"/>
        <v>0</v>
      </c>
      <c r="X25" s="141" t="s">
        <v>0</v>
      </c>
      <c r="Y25" s="140"/>
    </row>
    <row r="26" spans="1:25" ht="14" x14ac:dyDescent="0.2">
      <c r="A26" s="38"/>
      <c r="B26" s="1"/>
      <c r="C26" s="1"/>
      <c r="D26" s="1"/>
      <c r="E26" s="1"/>
      <c r="F26" s="1"/>
      <c r="G26" s="1"/>
      <c r="H26" s="133"/>
      <c r="I26" s="134"/>
      <c r="J26" s="135"/>
      <c r="K26" s="10"/>
      <c r="L26" s="28"/>
      <c r="M26" s="33" t="str">
        <f>IF(ISBLANK(J26),"",VLOOKUP(J26,'6. Schablonvärden'!$K$3:$L$16,2,FALSE))</f>
        <v/>
      </c>
      <c r="N26" s="33" t="str">
        <f>IF(ISBLANK(J26),"",VLOOKUP(J26,'6. Schablonvärden'!$B$3:$E$16,4,FALSE))</f>
        <v/>
      </c>
      <c r="O26" s="44">
        <f t="shared" si="1"/>
        <v>0</v>
      </c>
      <c r="P26" s="136" t="s">
        <v>0</v>
      </c>
      <c r="Q26" s="135"/>
      <c r="R26" s="28"/>
      <c r="S26" s="45" t="str">
        <f>IF(ISBLANK(Q26),"",VLOOKUP(Q26,'6. Schablonvärden'!$K$3:$L$16,2,FALSE))</f>
        <v/>
      </c>
      <c r="T26" s="33" t="str">
        <f>IF(ISBLANK(Q26),"",VLOOKUP(Q26,'6. Schablonvärden'!$B$3:$E$16,4,FALSE))</f>
        <v/>
      </c>
      <c r="U26" s="44">
        <f t="shared" si="2"/>
        <v>0</v>
      </c>
      <c r="V26" s="136" t="s">
        <v>0</v>
      </c>
      <c r="W26" s="143">
        <f t="shared" si="0"/>
        <v>0</v>
      </c>
      <c r="X26" s="141" t="s">
        <v>0</v>
      </c>
      <c r="Y26" s="140"/>
    </row>
    <row r="27" spans="1:25" ht="14" x14ac:dyDescent="0.2">
      <c r="A27" s="38"/>
      <c r="B27" s="1"/>
      <c r="C27" s="1"/>
      <c r="D27" s="1"/>
      <c r="E27" s="1"/>
      <c r="F27" s="1"/>
      <c r="G27" s="1"/>
      <c r="H27" s="133"/>
      <c r="I27" s="134"/>
      <c r="J27" s="135"/>
      <c r="K27" s="10"/>
      <c r="L27" s="28"/>
      <c r="M27" s="33" t="str">
        <f>IF(ISBLANK(J27),"",VLOOKUP(J27,'6. Schablonvärden'!$K$3:$L$16,2,FALSE))</f>
        <v/>
      </c>
      <c r="N27" s="33" t="str">
        <f>IF(ISBLANK(J27),"",VLOOKUP(J27,'6. Schablonvärden'!$B$3:$E$16,4,FALSE))</f>
        <v/>
      </c>
      <c r="O27" s="44">
        <f t="shared" si="1"/>
        <v>0</v>
      </c>
      <c r="P27" s="136" t="s">
        <v>0</v>
      </c>
      <c r="Q27" s="135"/>
      <c r="R27" s="28"/>
      <c r="S27" s="45" t="str">
        <f>IF(ISBLANK(Q27),"",VLOOKUP(Q27,'6. Schablonvärden'!$K$3:$L$16,2,FALSE))</f>
        <v/>
      </c>
      <c r="T27" s="33" t="str">
        <f>IF(ISBLANK(Q27),"",VLOOKUP(Q27,'6. Schablonvärden'!$B$3:$E$16,4,FALSE))</f>
        <v/>
      </c>
      <c r="U27" s="44">
        <f t="shared" si="2"/>
        <v>0</v>
      </c>
      <c r="V27" s="136" t="s">
        <v>0</v>
      </c>
      <c r="W27" s="143">
        <f t="shared" si="0"/>
        <v>0</v>
      </c>
      <c r="X27" s="141" t="s">
        <v>0</v>
      </c>
      <c r="Y27" s="140"/>
    </row>
    <row r="28" spans="1:25" ht="14" x14ac:dyDescent="0.2">
      <c r="A28" s="38"/>
      <c r="B28" s="1"/>
      <c r="C28" s="1"/>
      <c r="D28" s="1"/>
      <c r="E28" s="1"/>
      <c r="F28" s="1"/>
      <c r="G28" s="1"/>
      <c r="H28" s="133"/>
      <c r="I28" s="134"/>
      <c r="J28" s="135"/>
      <c r="K28" s="10"/>
      <c r="L28" s="28"/>
      <c r="M28" s="33" t="str">
        <f>IF(ISBLANK(J28),"",VLOOKUP(J28,'6. Schablonvärden'!$K$3:$L$16,2,FALSE))</f>
        <v/>
      </c>
      <c r="N28" s="33" t="str">
        <f>IF(ISBLANK(J28),"",VLOOKUP(J28,'6. Schablonvärden'!$B$3:$E$16,4,FALSE))</f>
        <v/>
      </c>
      <c r="O28" s="44">
        <f t="shared" si="1"/>
        <v>0</v>
      </c>
      <c r="P28" s="136" t="s">
        <v>0</v>
      </c>
      <c r="Q28" s="135"/>
      <c r="R28" s="28"/>
      <c r="S28" s="45" t="str">
        <f>IF(ISBLANK(Q28),"",VLOOKUP(Q28,'6. Schablonvärden'!$K$3:$L$16,2,FALSE))</f>
        <v/>
      </c>
      <c r="T28" s="33" t="str">
        <f>IF(ISBLANK(Q28),"",VLOOKUP(Q28,'6. Schablonvärden'!$B$3:$E$16,4,FALSE))</f>
        <v/>
      </c>
      <c r="U28" s="44">
        <f t="shared" si="2"/>
        <v>0</v>
      </c>
      <c r="V28" s="136" t="s">
        <v>0</v>
      </c>
      <c r="W28" s="143">
        <f t="shared" si="0"/>
        <v>0</v>
      </c>
      <c r="X28" s="141" t="s">
        <v>0</v>
      </c>
      <c r="Y28" s="140"/>
    </row>
    <row r="29" spans="1:25" ht="14" x14ac:dyDescent="0.2">
      <c r="A29" s="38"/>
      <c r="B29" s="1"/>
      <c r="C29" s="1"/>
      <c r="D29" s="1"/>
      <c r="E29" s="1"/>
      <c r="F29" s="1"/>
      <c r="G29" s="1"/>
      <c r="H29" s="133"/>
      <c r="I29" s="134"/>
      <c r="J29" s="135"/>
      <c r="K29" s="10"/>
      <c r="L29" s="28"/>
      <c r="M29" s="33" t="str">
        <f>IF(ISBLANK(J29),"",VLOOKUP(J29,'6. Schablonvärden'!$K$3:$L$16,2,FALSE))</f>
        <v/>
      </c>
      <c r="N29" s="33" t="str">
        <f>IF(ISBLANK(J29),"",VLOOKUP(J29,'6. Schablonvärden'!$B$3:$E$16,4,FALSE))</f>
        <v/>
      </c>
      <c r="O29" s="44">
        <f t="shared" si="1"/>
        <v>0</v>
      </c>
      <c r="P29" s="136" t="s">
        <v>0</v>
      </c>
      <c r="Q29" s="135"/>
      <c r="R29" s="28"/>
      <c r="S29" s="45" t="str">
        <f>IF(ISBLANK(Q29),"",VLOOKUP(Q29,'6. Schablonvärden'!$K$3:$L$16,2,FALSE))</f>
        <v/>
      </c>
      <c r="T29" s="33" t="str">
        <f>IF(ISBLANK(Q29),"",VLOOKUP(Q29,'6. Schablonvärden'!$B$3:$E$16,4,FALSE))</f>
        <v/>
      </c>
      <c r="U29" s="44">
        <f t="shared" si="2"/>
        <v>0</v>
      </c>
      <c r="V29" s="136" t="s">
        <v>0</v>
      </c>
      <c r="W29" s="143">
        <f t="shared" si="0"/>
        <v>0</v>
      </c>
      <c r="X29" s="141" t="s">
        <v>0</v>
      </c>
      <c r="Y29" s="140"/>
    </row>
    <row r="30" spans="1:25" ht="14" x14ac:dyDescent="0.2">
      <c r="A30" s="38"/>
      <c r="B30" s="1"/>
      <c r="C30" s="1"/>
      <c r="D30" s="1"/>
      <c r="E30" s="1"/>
      <c r="F30" s="1"/>
      <c r="G30" s="1"/>
      <c r="H30" s="133"/>
      <c r="I30" s="134"/>
      <c r="J30" s="135"/>
      <c r="K30" s="10"/>
      <c r="L30" s="28"/>
      <c r="M30" s="33" t="str">
        <f>IF(ISBLANK(J30),"",VLOOKUP(J30,'6. Schablonvärden'!$K$3:$L$16,2,FALSE))</f>
        <v/>
      </c>
      <c r="N30" s="33" t="str">
        <f>IF(ISBLANK(J30),"",VLOOKUP(J30,'6. Schablonvärden'!$B$3:$E$16,4,FALSE))</f>
        <v/>
      </c>
      <c r="O30" s="44">
        <f t="shared" si="1"/>
        <v>0</v>
      </c>
      <c r="P30" s="136" t="s">
        <v>0</v>
      </c>
      <c r="Q30" s="135"/>
      <c r="R30" s="28"/>
      <c r="S30" s="45" t="str">
        <f>IF(ISBLANK(Q30),"",VLOOKUP(Q30,'6. Schablonvärden'!$K$3:$L$16,2,FALSE))</f>
        <v/>
      </c>
      <c r="T30" s="33" t="str">
        <f>IF(ISBLANK(Q30),"",VLOOKUP(Q30,'6. Schablonvärden'!$B$3:$E$16,4,FALSE))</f>
        <v/>
      </c>
      <c r="U30" s="44">
        <f t="shared" si="2"/>
        <v>0</v>
      </c>
      <c r="V30" s="136" t="s">
        <v>0</v>
      </c>
      <c r="W30" s="143">
        <f t="shared" si="0"/>
        <v>0</v>
      </c>
      <c r="X30" s="141" t="s">
        <v>0</v>
      </c>
      <c r="Y30" s="140"/>
    </row>
    <row r="31" spans="1:25" ht="14" x14ac:dyDescent="0.2">
      <c r="A31" s="38"/>
      <c r="B31" s="1"/>
      <c r="C31" s="1"/>
      <c r="D31" s="1"/>
      <c r="E31" s="1"/>
      <c r="F31" s="1"/>
      <c r="G31" s="1"/>
      <c r="H31" s="133"/>
      <c r="I31" s="134"/>
      <c r="J31" s="135"/>
      <c r="K31" s="10"/>
      <c r="L31" s="28"/>
      <c r="M31" s="33" t="str">
        <f>IF(ISBLANK(J31),"",VLOOKUP(J31,'6. Schablonvärden'!$K$3:$L$16,2,FALSE))</f>
        <v/>
      </c>
      <c r="N31" s="33" t="str">
        <f>IF(ISBLANK(J31),"",VLOOKUP(J31,'6. Schablonvärden'!$B$3:$E$16,4,FALSE))</f>
        <v/>
      </c>
      <c r="O31" s="44">
        <f t="shared" si="1"/>
        <v>0</v>
      </c>
      <c r="P31" s="136" t="s">
        <v>0</v>
      </c>
      <c r="Q31" s="135"/>
      <c r="R31" s="28"/>
      <c r="S31" s="45" t="str">
        <f>IF(ISBLANK(Q31),"",VLOOKUP(Q31,'6. Schablonvärden'!$K$3:$L$16,2,FALSE))</f>
        <v/>
      </c>
      <c r="T31" s="33" t="str">
        <f>IF(ISBLANK(Q31),"",VLOOKUP(Q31,'6. Schablonvärden'!$B$3:$E$16,4,FALSE))</f>
        <v/>
      </c>
      <c r="U31" s="44">
        <f t="shared" si="2"/>
        <v>0</v>
      </c>
      <c r="V31" s="136" t="s">
        <v>0</v>
      </c>
      <c r="W31" s="143">
        <f t="shared" si="0"/>
        <v>0</v>
      </c>
      <c r="X31" s="141" t="s">
        <v>0</v>
      </c>
      <c r="Y31" s="140"/>
    </row>
    <row r="32" spans="1:25" ht="14" x14ac:dyDescent="0.2">
      <c r="A32" s="38"/>
      <c r="B32" s="1"/>
      <c r="C32" s="1"/>
      <c r="D32" s="1"/>
      <c r="E32" s="1"/>
      <c r="F32" s="1"/>
      <c r="G32" s="1"/>
      <c r="H32" s="133"/>
      <c r="I32" s="134"/>
      <c r="J32" s="135"/>
      <c r="K32" s="10"/>
      <c r="L32" s="28"/>
      <c r="M32" s="33" t="str">
        <f>IF(ISBLANK(J32),"",VLOOKUP(J32,'6. Schablonvärden'!$K$3:$L$16,2,FALSE))</f>
        <v/>
      </c>
      <c r="N32" s="33" t="str">
        <f>IF(ISBLANK(J32),"",VLOOKUP(J32,'6. Schablonvärden'!$B$3:$E$16,4,FALSE))</f>
        <v/>
      </c>
      <c r="O32" s="44">
        <f t="shared" si="1"/>
        <v>0</v>
      </c>
      <c r="P32" s="136" t="s">
        <v>0</v>
      </c>
      <c r="Q32" s="135"/>
      <c r="R32" s="28"/>
      <c r="S32" s="45" t="str">
        <f>IF(ISBLANK(Q32),"",VLOOKUP(Q32,'6. Schablonvärden'!$K$3:$L$16,2,FALSE))</f>
        <v/>
      </c>
      <c r="T32" s="33" t="str">
        <f>IF(ISBLANK(Q32),"",VLOOKUP(Q32,'6. Schablonvärden'!$B$3:$E$16,4,FALSE))</f>
        <v/>
      </c>
      <c r="U32" s="44">
        <f t="shared" si="2"/>
        <v>0</v>
      </c>
      <c r="V32" s="136" t="s">
        <v>0</v>
      </c>
      <c r="W32" s="143">
        <f t="shared" si="0"/>
        <v>0</v>
      </c>
      <c r="X32" s="141" t="s">
        <v>0</v>
      </c>
      <c r="Y32" s="140"/>
    </row>
    <row r="33" spans="1:25" ht="14" x14ac:dyDescent="0.2">
      <c r="A33" s="38"/>
      <c r="B33" s="1"/>
      <c r="C33" s="1"/>
      <c r="D33" s="1"/>
      <c r="E33" s="1"/>
      <c r="F33" s="1"/>
      <c r="G33" s="1"/>
      <c r="H33" s="133"/>
      <c r="I33" s="134"/>
      <c r="J33" s="135"/>
      <c r="K33" s="10"/>
      <c r="L33" s="28"/>
      <c r="M33" s="33" t="str">
        <f>IF(ISBLANK(J33),"",VLOOKUP(J33,'6. Schablonvärden'!$K$3:$L$16,2,FALSE))</f>
        <v/>
      </c>
      <c r="N33" s="33" t="str">
        <f>IF(ISBLANK(J33),"",VLOOKUP(J33,'6. Schablonvärden'!$B$3:$E$16,4,FALSE))</f>
        <v/>
      </c>
      <c r="O33" s="44">
        <f t="shared" si="1"/>
        <v>0</v>
      </c>
      <c r="P33" s="136" t="s">
        <v>0</v>
      </c>
      <c r="Q33" s="135"/>
      <c r="R33" s="28"/>
      <c r="S33" s="45" t="str">
        <f>IF(ISBLANK(Q33),"",VLOOKUP(Q33,'6. Schablonvärden'!$K$3:$L$16,2,FALSE))</f>
        <v/>
      </c>
      <c r="T33" s="33" t="str">
        <f>IF(ISBLANK(Q33),"",VLOOKUP(Q33,'6. Schablonvärden'!$B$3:$E$16,4,FALSE))</f>
        <v/>
      </c>
      <c r="U33" s="44">
        <f t="shared" si="2"/>
        <v>0</v>
      </c>
      <c r="V33" s="136" t="s">
        <v>0</v>
      </c>
      <c r="W33" s="143">
        <f t="shared" si="0"/>
        <v>0</v>
      </c>
      <c r="X33" s="141" t="s">
        <v>0</v>
      </c>
      <c r="Y33" s="140"/>
    </row>
    <row r="34" spans="1:25" ht="14" x14ac:dyDescent="0.2">
      <c r="A34" s="38"/>
      <c r="B34" s="1"/>
      <c r="C34" s="1"/>
      <c r="D34" s="1"/>
      <c r="E34" s="1"/>
      <c r="F34" s="1"/>
      <c r="G34" s="1"/>
      <c r="H34" s="133"/>
      <c r="I34" s="134"/>
      <c r="J34" s="135"/>
      <c r="K34" s="10"/>
      <c r="L34" s="28"/>
      <c r="M34" s="33" t="str">
        <f>IF(ISBLANK(J34),"",VLOOKUP(J34,'6. Schablonvärden'!$K$3:$L$16,2,FALSE))</f>
        <v/>
      </c>
      <c r="N34" s="33" t="str">
        <f>IF(ISBLANK(J34),"",VLOOKUP(J34,'6. Schablonvärden'!$B$3:$E$16,4,FALSE))</f>
        <v/>
      </c>
      <c r="O34" s="44">
        <f t="shared" si="1"/>
        <v>0</v>
      </c>
      <c r="P34" s="136" t="s">
        <v>0</v>
      </c>
      <c r="Q34" s="135"/>
      <c r="R34" s="28"/>
      <c r="S34" s="45" t="str">
        <f>IF(ISBLANK(Q34),"",VLOOKUP(Q34,'6. Schablonvärden'!$K$3:$L$16,2,FALSE))</f>
        <v/>
      </c>
      <c r="T34" s="33" t="str">
        <f>IF(ISBLANK(Q34),"",VLOOKUP(Q34,'6. Schablonvärden'!$B$3:$E$16,4,FALSE))</f>
        <v/>
      </c>
      <c r="U34" s="44">
        <f t="shared" si="2"/>
        <v>0</v>
      </c>
      <c r="V34" s="136" t="s">
        <v>0</v>
      </c>
      <c r="W34" s="143">
        <f t="shared" si="0"/>
        <v>0</v>
      </c>
      <c r="X34" s="141" t="s">
        <v>0</v>
      </c>
      <c r="Y34" s="140"/>
    </row>
    <row r="35" spans="1:25" ht="14" x14ac:dyDescent="0.2">
      <c r="A35" s="38"/>
      <c r="B35" s="1"/>
      <c r="C35" s="1"/>
      <c r="D35" s="1"/>
      <c r="E35" s="1"/>
      <c r="F35" s="1"/>
      <c r="G35" s="1"/>
      <c r="H35" s="133"/>
      <c r="I35" s="134"/>
      <c r="J35" s="135"/>
      <c r="K35" s="10"/>
      <c r="L35" s="28"/>
      <c r="M35" s="33" t="str">
        <f>IF(ISBLANK(J35),"",VLOOKUP(J35,'6. Schablonvärden'!$K$3:$L$16,2,FALSE))</f>
        <v/>
      </c>
      <c r="N35" s="33" t="str">
        <f>IF(ISBLANK(J35),"",VLOOKUP(J35,'6. Schablonvärden'!$B$3:$E$16,4,FALSE))</f>
        <v/>
      </c>
      <c r="O35" s="44">
        <f t="shared" si="1"/>
        <v>0</v>
      </c>
      <c r="P35" s="136" t="s">
        <v>0</v>
      </c>
      <c r="Q35" s="135"/>
      <c r="R35" s="28"/>
      <c r="S35" s="45" t="str">
        <f>IF(ISBLANK(Q35),"",VLOOKUP(Q35,'6. Schablonvärden'!$K$3:$L$16,2,FALSE))</f>
        <v/>
      </c>
      <c r="T35" s="33" t="str">
        <f>IF(ISBLANK(Q35),"",VLOOKUP(Q35,'6. Schablonvärden'!$B$3:$E$16,4,FALSE))</f>
        <v/>
      </c>
      <c r="U35" s="44">
        <f t="shared" si="2"/>
        <v>0</v>
      </c>
      <c r="V35" s="136" t="s">
        <v>0</v>
      </c>
      <c r="W35" s="143">
        <f t="shared" ref="W35:W66" si="3">IF(O35,(((O35+U35)/I35*100)),(0))</f>
        <v>0</v>
      </c>
      <c r="X35" s="141" t="s">
        <v>0</v>
      </c>
      <c r="Y35" s="140"/>
    </row>
    <row r="36" spans="1:25" ht="14" x14ac:dyDescent="0.2">
      <c r="A36" s="38"/>
      <c r="B36" s="1"/>
      <c r="C36" s="1"/>
      <c r="D36" s="1"/>
      <c r="E36" s="1"/>
      <c r="F36" s="1"/>
      <c r="G36" s="1"/>
      <c r="H36" s="133"/>
      <c r="I36" s="134"/>
      <c r="J36" s="135"/>
      <c r="K36" s="10"/>
      <c r="L36" s="28"/>
      <c r="M36" s="33" t="str">
        <f>IF(ISBLANK(J36),"",VLOOKUP(J36,'6. Schablonvärden'!$K$3:$L$16,2,FALSE))</f>
        <v/>
      </c>
      <c r="N36" s="33" t="str">
        <f>IF(ISBLANK(J36),"",VLOOKUP(J36,'6. Schablonvärden'!$B$3:$E$16,4,FALSE))</f>
        <v/>
      </c>
      <c r="O36" s="44">
        <f t="shared" si="1"/>
        <v>0</v>
      </c>
      <c r="P36" s="136" t="s">
        <v>0</v>
      </c>
      <c r="Q36" s="135"/>
      <c r="R36" s="28"/>
      <c r="S36" s="45" t="str">
        <f>IF(ISBLANK(Q36),"",VLOOKUP(Q36,'6. Schablonvärden'!$K$3:$L$16,2,FALSE))</f>
        <v/>
      </c>
      <c r="T36" s="33" t="str">
        <f>IF(ISBLANK(Q36),"",VLOOKUP(Q36,'6. Schablonvärden'!$B$3:$E$16,4,FALSE))</f>
        <v/>
      </c>
      <c r="U36" s="44">
        <f t="shared" si="2"/>
        <v>0</v>
      </c>
      <c r="V36" s="136" t="s">
        <v>0</v>
      </c>
      <c r="W36" s="143">
        <f t="shared" si="3"/>
        <v>0</v>
      </c>
      <c r="X36" s="141" t="s">
        <v>0</v>
      </c>
      <c r="Y36" s="140"/>
    </row>
    <row r="37" spans="1:25" ht="14" x14ac:dyDescent="0.2">
      <c r="A37" s="38"/>
      <c r="B37" s="1"/>
      <c r="C37" s="1"/>
      <c r="D37" s="1"/>
      <c r="E37" s="1"/>
      <c r="F37" s="1"/>
      <c r="G37" s="1"/>
      <c r="H37" s="133"/>
      <c r="I37" s="134"/>
      <c r="J37" s="135"/>
      <c r="K37" s="10"/>
      <c r="L37" s="28"/>
      <c r="M37" s="33" t="str">
        <f>IF(ISBLANK(J37),"",VLOOKUP(J37,'6. Schablonvärden'!$K$3:$L$16,2,FALSE))</f>
        <v/>
      </c>
      <c r="N37" s="33" t="str">
        <f>IF(ISBLANK(J37),"",VLOOKUP(J37,'6. Schablonvärden'!$B$3:$E$16,4,FALSE))</f>
        <v/>
      </c>
      <c r="O37" s="44">
        <f t="shared" si="1"/>
        <v>0</v>
      </c>
      <c r="P37" s="136" t="s">
        <v>0</v>
      </c>
      <c r="Q37" s="135"/>
      <c r="R37" s="28"/>
      <c r="S37" s="45" t="str">
        <f>IF(ISBLANK(Q37),"",VLOOKUP(Q37,'6. Schablonvärden'!$K$3:$L$16,2,FALSE))</f>
        <v/>
      </c>
      <c r="T37" s="33" t="str">
        <f>IF(ISBLANK(Q37),"",VLOOKUP(Q37,'6. Schablonvärden'!$B$3:$E$16,4,FALSE))</f>
        <v/>
      </c>
      <c r="U37" s="44">
        <f t="shared" si="2"/>
        <v>0</v>
      </c>
      <c r="V37" s="136" t="s">
        <v>0</v>
      </c>
      <c r="W37" s="143">
        <f t="shared" si="3"/>
        <v>0</v>
      </c>
      <c r="X37" s="141" t="s">
        <v>0</v>
      </c>
      <c r="Y37" s="140"/>
    </row>
    <row r="38" spans="1:25" ht="14" x14ac:dyDescent="0.2">
      <c r="A38" s="38"/>
      <c r="B38" s="1"/>
      <c r="C38" s="1"/>
      <c r="D38" s="1"/>
      <c r="E38" s="1"/>
      <c r="F38" s="1"/>
      <c r="G38" s="1"/>
      <c r="H38" s="133"/>
      <c r="I38" s="134"/>
      <c r="J38" s="135"/>
      <c r="K38" s="10"/>
      <c r="L38" s="28"/>
      <c r="M38" s="33" t="str">
        <f>IF(ISBLANK(J38),"",VLOOKUP(J38,'6. Schablonvärden'!$K$3:$L$16,2,FALSE))</f>
        <v/>
      </c>
      <c r="N38" s="33" t="str">
        <f>IF(ISBLANK(J38),"",VLOOKUP(J38,'6. Schablonvärden'!$B$3:$E$16,4,FALSE))</f>
        <v/>
      </c>
      <c r="O38" s="44">
        <f t="shared" si="1"/>
        <v>0</v>
      </c>
      <c r="P38" s="136" t="s">
        <v>0</v>
      </c>
      <c r="Q38" s="135"/>
      <c r="R38" s="28"/>
      <c r="S38" s="45" t="str">
        <f>IF(ISBLANK(Q38),"",VLOOKUP(Q38,'6. Schablonvärden'!$K$3:$L$16,2,FALSE))</f>
        <v/>
      </c>
      <c r="T38" s="33" t="str">
        <f>IF(ISBLANK(Q38),"",VLOOKUP(Q38,'6. Schablonvärden'!$B$3:$E$16,4,FALSE))</f>
        <v/>
      </c>
      <c r="U38" s="44">
        <f t="shared" si="2"/>
        <v>0</v>
      </c>
      <c r="V38" s="136" t="s">
        <v>0</v>
      </c>
      <c r="W38" s="143">
        <f t="shared" si="3"/>
        <v>0</v>
      </c>
      <c r="X38" s="141" t="s">
        <v>0</v>
      </c>
      <c r="Y38" s="140"/>
    </row>
    <row r="39" spans="1:25" ht="14" x14ac:dyDescent="0.2">
      <c r="A39" s="38"/>
      <c r="B39" s="1"/>
      <c r="C39" s="1"/>
      <c r="D39" s="1"/>
      <c r="E39" s="1"/>
      <c r="F39" s="1"/>
      <c r="G39" s="1"/>
      <c r="H39" s="133"/>
      <c r="I39" s="134"/>
      <c r="J39" s="135"/>
      <c r="K39" s="10"/>
      <c r="L39" s="28"/>
      <c r="M39" s="33" t="str">
        <f>IF(ISBLANK(J39),"",VLOOKUP(J39,'6. Schablonvärden'!$K$3:$L$16,2,FALSE))</f>
        <v/>
      </c>
      <c r="N39" s="33" t="str">
        <f>IF(ISBLANK(J39),"",VLOOKUP(J39,'6. Schablonvärden'!$B$3:$E$16,4,FALSE))</f>
        <v/>
      </c>
      <c r="O39" s="44">
        <f t="shared" si="1"/>
        <v>0</v>
      </c>
      <c r="P39" s="136" t="s">
        <v>0</v>
      </c>
      <c r="Q39" s="135"/>
      <c r="R39" s="28"/>
      <c r="S39" s="45" t="str">
        <f>IF(ISBLANK(Q39),"",VLOOKUP(Q39,'6. Schablonvärden'!$K$3:$L$16,2,FALSE))</f>
        <v/>
      </c>
      <c r="T39" s="33" t="str">
        <f>IF(ISBLANK(Q39),"",VLOOKUP(Q39,'6. Schablonvärden'!$B$3:$E$16,4,FALSE))</f>
        <v/>
      </c>
      <c r="U39" s="44">
        <f t="shared" si="2"/>
        <v>0</v>
      </c>
      <c r="V39" s="136" t="s">
        <v>0</v>
      </c>
      <c r="W39" s="143">
        <f t="shared" si="3"/>
        <v>0</v>
      </c>
      <c r="X39" s="141" t="s">
        <v>0</v>
      </c>
      <c r="Y39" s="140"/>
    </row>
    <row r="40" spans="1:25" ht="14" x14ac:dyDescent="0.2">
      <c r="A40" s="38"/>
      <c r="B40" s="1"/>
      <c r="C40" s="1"/>
      <c r="D40" s="1"/>
      <c r="E40" s="1"/>
      <c r="F40" s="1"/>
      <c r="G40" s="1"/>
      <c r="H40" s="133"/>
      <c r="I40" s="134"/>
      <c r="J40" s="135"/>
      <c r="K40" s="10"/>
      <c r="L40" s="28"/>
      <c r="M40" s="33" t="str">
        <f>IF(ISBLANK(J40),"",VLOOKUP(J40,'6. Schablonvärden'!$K$3:$L$16,2,FALSE))</f>
        <v/>
      </c>
      <c r="N40" s="33" t="str">
        <f>IF(ISBLANK(J40),"",VLOOKUP(J40,'6. Schablonvärden'!$B$3:$E$16,4,FALSE))</f>
        <v/>
      </c>
      <c r="O40" s="44">
        <f t="shared" si="1"/>
        <v>0</v>
      </c>
      <c r="P40" s="136" t="s">
        <v>0</v>
      </c>
      <c r="Q40" s="135"/>
      <c r="R40" s="28"/>
      <c r="S40" s="45" t="str">
        <f>IF(ISBLANK(Q40),"",VLOOKUP(Q40,'6. Schablonvärden'!$K$3:$L$16,2,FALSE))</f>
        <v/>
      </c>
      <c r="T40" s="33" t="str">
        <f>IF(ISBLANK(Q40),"",VLOOKUP(Q40,'6. Schablonvärden'!$B$3:$E$16,4,FALSE))</f>
        <v/>
      </c>
      <c r="U40" s="44">
        <f t="shared" si="2"/>
        <v>0</v>
      </c>
      <c r="V40" s="136" t="s">
        <v>0</v>
      </c>
      <c r="W40" s="143">
        <f t="shared" si="3"/>
        <v>0</v>
      </c>
      <c r="X40" s="141" t="s">
        <v>0</v>
      </c>
      <c r="Y40" s="140"/>
    </row>
    <row r="41" spans="1:25" ht="14" x14ac:dyDescent="0.2">
      <c r="A41" s="39"/>
      <c r="B41" s="1"/>
      <c r="C41" s="1"/>
      <c r="D41" s="1"/>
      <c r="E41" s="1"/>
      <c r="F41" s="1"/>
      <c r="G41" s="1"/>
      <c r="H41" s="133"/>
      <c r="I41" s="134"/>
      <c r="J41" s="135"/>
      <c r="K41" s="10"/>
      <c r="L41" s="28"/>
      <c r="M41" s="33" t="str">
        <f>IF(ISBLANK(J41),"",VLOOKUP(J41,'6. Schablonvärden'!$K$3:$L$16,2,FALSE))</f>
        <v/>
      </c>
      <c r="N41" s="33" t="str">
        <f>IF(ISBLANK(J41),"",VLOOKUP(J41,'6. Schablonvärden'!$B$3:$E$16,4,FALSE))</f>
        <v/>
      </c>
      <c r="O41" s="44">
        <f t="shared" ref="O41:O99" si="4">IF(L41,(L41*N41),(0))</f>
        <v>0</v>
      </c>
      <c r="P41" s="136" t="s">
        <v>0</v>
      </c>
      <c r="Q41" s="135"/>
      <c r="R41" s="28"/>
      <c r="S41" s="45" t="str">
        <f>IF(ISBLANK(Q41),"",VLOOKUP(Q41,'6. Schablonvärden'!$K$3:$L$16,2,FALSE))</f>
        <v/>
      </c>
      <c r="T41" s="33" t="str">
        <f>IF(ISBLANK(Q41),"",VLOOKUP(Q41,'6. Schablonvärden'!$B$3:$E$16,4,FALSE))</f>
        <v/>
      </c>
      <c r="U41" s="44">
        <f t="shared" ref="U41:U99" si="5">IF(R41,(R41*T41),(0))</f>
        <v>0</v>
      </c>
      <c r="V41" s="136" t="s">
        <v>0</v>
      </c>
      <c r="W41" s="143">
        <f t="shared" si="3"/>
        <v>0</v>
      </c>
      <c r="X41" s="141" t="s">
        <v>0</v>
      </c>
      <c r="Y41" s="140"/>
    </row>
    <row r="42" spans="1:25" ht="14" x14ac:dyDescent="0.2">
      <c r="A42" s="39"/>
      <c r="B42" s="1"/>
      <c r="C42" s="1"/>
      <c r="D42" s="1"/>
      <c r="E42" s="1"/>
      <c r="F42" s="1"/>
      <c r="G42" s="1"/>
      <c r="H42" s="133"/>
      <c r="I42" s="134"/>
      <c r="J42" s="135"/>
      <c r="K42" s="10"/>
      <c r="L42" s="28"/>
      <c r="M42" s="33" t="str">
        <f>IF(ISBLANK(J42),"",VLOOKUP(J42,'6. Schablonvärden'!$K$3:$L$16,2,FALSE))</f>
        <v/>
      </c>
      <c r="N42" s="33" t="str">
        <f>IF(ISBLANK(J42),"",VLOOKUP(J42,'6. Schablonvärden'!$B$3:$E$16,4,FALSE))</f>
        <v/>
      </c>
      <c r="O42" s="44">
        <f t="shared" si="4"/>
        <v>0</v>
      </c>
      <c r="P42" s="136" t="s">
        <v>0</v>
      </c>
      <c r="Q42" s="135"/>
      <c r="R42" s="28"/>
      <c r="S42" s="45" t="str">
        <f>IF(ISBLANK(Q42),"",VLOOKUP(Q42,'6. Schablonvärden'!$K$3:$L$16,2,FALSE))</f>
        <v/>
      </c>
      <c r="T42" s="33" t="str">
        <f>IF(ISBLANK(Q42),"",VLOOKUP(Q42,'6. Schablonvärden'!$B$3:$E$16,4,FALSE))</f>
        <v/>
      </c>
      <c r="U42" s="44">
        <f t="shared" si="5"/>
        <v>0</v>
      </c>
      <c r="V42" s="136" t="s">
        <v>0</v>
      </c>
      <c r="W42" s="143">
        <f t="shared" si="3"/>
        <v>0</v>
      </c>
      <c r="X42" s="141" t="s">
        <v>0</v>
      </c>
      <c r="Y42" s="140"/>
    </row>
    <row r="43" spans="1:25" ht="14" x14ac:dyDescent="0.2">
      <c r="A43" s="39"/>
      <c r="B43" s="1"/>
      <c r="C43" s="1"/>
      <c r="D43" s="1"/>
      <c r="E43" s="1"/>
      <c r="F43" s="1"/>
      <c r="G43" s="1"/>
      <c r="H43" s="133"/>
      <c r="I43" s="134"/>
      <c r="J43" s="135"/>
      <c r="K43" s="10"/>
      <c r="L43" s="28"/>
      <c r="M43" s="33" t="str">
        <f>IF(ISBLANK(J43),"",VLOOKUP(J43,'6. Schablonvärden'!$K$3:$L$16,2,FALSE))</f>
        <v/>
      </c>
      <c r="N43" s="33" t="str">
        <f>IF(ISBLANK(J43),"",VLOOKUP(J43,'6. Schablonvärden'!$B$3:$E$16,4,FALSE))</f>
        <v/>
      </c>
      <c r="O43" s="44">
        <f t="shared" si="4"/>
        <v>0</v>
      </c>
      <c r="P43" s="136" t="s">
        <v>0</v>
      </c>
      <c r="Q43" s="135"/>
      <c r="R43" s="28"/>
      <c r="S43" s="45" t="str">
        <f>IF(ISBLANK(Q43),"",VLOOKUP(Q43,'6. Schablonvärden'!$K$3:$L$16,2,FALSE))</f>
        <v/>
      </c>
      <c r="T43" s="33" t="str">
        <f>IF(ISBLANK(Q43),"",VLOOKUP(Q43,'6. Schablonvärden'!$B$3:$E$16,4,FALSE))</f>
        <v/>
      </c>
      <c r="U43" s="44">
        <f t="shared" si="5"/>
        <v>0</v>
      </c>
      <c r="V43" s="136" t="s">
        <v>0</v>
      </c>
      <c r="W43" s="143">
        <f t="shared" si="3"/>
        <v>0</v>
      </c>
      <c r="X43" s="141" t="s">
        <v>0</v>
      </c>
      <c r="Y43" s="140"/>
    </row>
    <row r="44" spans="1:25" ht="14" x14ac:dyDescent="0.2">
      <c r="A44" s="39"/>
      <c r="B44" s="1"/>
      <c r="C44" s="1"/>
      <c r="D44" s="1"/>
      <c r="E44" s="1"/>
      <c r="F44" s="1"/>
      <c r="G44" s="1"/>
      <c r="H44" s="133"/>
      <c r="I44" s="134"/>
      <c r="J44" s="135"/>
      <c r="K44" s="10"/>
      <c r="L44" s="28"/>
      <c r="M44" s="33" t="str">
        <f>IF(ISBLANK(J44),"",VLOOKUP(J44,'6. Schablonvärden'!$K$3:$L$16,2,FALSE))</f>
        <v/>
      </c>
      <c r="N44" s="33" t="str">
        <f>IF(ISBLANK(J44),"",VLOOKUP(J44,'6. Schablonvärden'!$B$3:$E$16,4,FALSE))</f>
        <v/>
      </c>
      <c r="O44" s="44">
        <f t="shared" si="4"/>
        <v>0</v>
      </c>
      <c r="P44" s="136" t="s">
        <v>0</v>
      </c>
      <c r="Q44" s="135"/>
      <c r="R44" s="28"/>
      <c r="S44" s="45" t="str">
        <f>IF(ISBLANK(Q44),"",VLOOKUP(Q44,'6. Schablonvärden'!$K$3:$L$16,2,FALSE))</f>
        <v/>
      </c>
      <c r="T44" s="33" t="str">
        <f>IF(ISBLANK(Q44),"",VLOOKUP(Q44,'6. Schablonvärden'!$B$3:$E$16,4,FALSE))</f>
        <v/>
      </c>
      <c r="U44" s="44">
        <f t="shared" si="5"/>
        <v>0</v>
      </c>
      <c r="V44" s="136" t="s">
        <v>0</v>
      </c>
      <c r="W44" s="143">
        <f t="shared" si="3"/>
        <v>0</v>
      </c>
      <c r="X44" s="141" t="s">
        <v>0</v>
      </c>
      <c r="Y44" s="140"/>
    </row>
    <row r="45" spans="1:25" ht="14" x14ac:dyDescent="0.2">
      <c r="A45" s="39"/>
      <c r="B45" s="1"/>
      <c r="C45" s="1"/>
      <c r="D45" s="1"/>
      <c r="E45" s="1"/>
      <c r="F45" s="1"/>
      <c r="G45" s="1"/>
      <c r="H45" s="133"/>
      <c r="I45" s="134"/>
      <c r="J45" s="135"/>
      <c r="K45" s="10"/>
      <c r="L45" s="28"/>
      <c r="M45" s="33" t="str">
        <f>IF(ISBLANK(J45),"",VLOOKUP(J45,'6. Schablonvärden'!$K$3:$L$16,2,FALSE))</f>
        <v/>
      </c>
      <c r="N45" s="33" t="str">
        <f>IF(ISBLANK(J45),"",VLOOKUP(J45,'6. Schablonvärden'!$B$3:$E$16,4,FALSE))</f>
        <v/>
      </c>
      <c r="O45" s="44">
        <f t="shared" si="4"/>
        <v>0</v>
      </c>
      <c r="P45" s="136" t="s">
        <v>0</v>
      </c>
      <c r="Q45" s="135"/>
      <c r="R45" s="28"/>
      <c r="S45" s="45" t="str">
        <f>IF(ISBLANK(Q45),"",VLOOKUP(Q45,'6. Schablonvärden'!$K$3:$L$16,2,FALSE))</f>
        <v/>
      </c>
      <c r="T45" s="33" t="str">
        <f>IF(ISBLANK(Q45),"",VLOOKUP(Q45,'6. Schablonvärden'!$B$3:$E$16,4,FALSE))</f>
        <v/>
      </c>
      <c r="U45" s="44">
        <f t="shared" si="5"/>
        <v>0</v>
      </c>
      <c r="V45" s="136" t="s">
        <v>0</v>
      </c>
      <c r="W45" s="143">
        <f t="shared" si="3"/>
        <v>0</v>
      </c>
      <c r="X45" s="141" t="s">
        <v>0</v>
      </c>
      <c r="Y45" s="140"/>
    </row>
    <row r="46" spans="1:25" ht="14" x14ac:dyDescent="0.2">
      <c r="A46" s="39"/>
      <c r="B46" s="1"/>
      <c r="C46" s="1"/>
      <c r="D46" s="1"/>
      <c r="E46" s="1"/>
      <c r="F46" s="1"/>
      <c r="G46" s="1"/>
      <c r="H46" s="133"/>
      <c r="I46" s="134"/>
      <c r="J46" s="135"/>
      <c r="K46" s="10"/>
      <c r="L46" s="28"/>
      <c r="M46" s="33" t="str">
        <f>IF(ISBLANK(J46),"",VLOOKUP(J46,'6. Schablonvärden'!$K$3:$L$16,2,FALSE))</f>
        <v/>
      </c>
      <c r="N46" s="33" t="str">
        <f>IF(ISBLANK(J46),"",VLOOKUP(J46,'6. Schablonvärden'!$B$3:$E$16,4,FALSE))</f>
        <v/>
      </c>
      <c r="O46" s="44">
        <f t="shared" si="4"/>
        <v>0</v>
      </c>
      <c r="P46" s="136" t="s">
        <v>0</v>
      </c>
      <c r="Q46" s="135"/>
      <c r="R46" s="28"/>
      <c r="S46" s="45" t="str">
        <f>IF(ISBLANK(Q46),"",VLOOKUP(Q46,'6. Schablonvärden'!$K$3:$L$16,2,FALSE))</f>
        <v/>
      </c>
      <c r="T46" s="33" t="str">
        <f>IF(ISBLANK(Q46),"",VLOOKUP(Q46,'6. Schablonvärden'!$B$3:$E$16,4,FALSE))</f>
        <v/>
      </c>
      <c r="U46" s="44">
        <f t="shared" si="5"/>
        <v>0</v>
      </c>
      <c r="V46" s="136" t="s">
        <v>0</v>
      </c>
      <c r="W46" s="143">
        <f t="shared" si="3"/>
        <v>0</v>
      </c>
      <c r="X46" s="141" t="s">
        <v>0</v>
      </c>
      <c r="Y46" s="140"/>
    </row>
    <row r="47" spans="1:25" ht="14" x14ac:dyDescent="0.2">
      <c r="A47" s="39"/>
      <c r="B47" s="1"/>
      <c r="C47" s="1"/>
      <c r="D47" s="1"/>
      <c r="E47" s="1"/>
      <c r="F47" s="1"/>
      <c r="G47" s="1"/>
      <c r="H47" s="133"/>
      <c r="I47" s="134"/>
      <c r="J47" s="135"/>
      <c r="K47" s="10"/>
      <c r="L47" s="28"/>
      <c r="M47" s="33" t="str">
        <f>IF(ISBLANK(J47),"",VLOOKUP(J47,'6. Schablonvärden'!$K$3:$L$16,2,FALSE))</f>
        <v/>
      </c>
      <c r="N47" s="33" t="str">
        <f>IF(ISBLANK(J47),"",VLOOKUP(J47,'6. Schablonvärden'!$B$3:$E$16,4,FALSE))</f>
        <v/>
      </c>
      <c r="O47" s="44">
        <f t="shared" si="4"/>
        <v>0</v>
      </c>
      <c r="P47" s="136" t="s">
        <v>0</v>
      </c>
      <c r="Q47" s="135"/>
      <c r="R47" s="28"/>
      <c r="S47" s="45" t="str">
        <f>IF(ISBLANK(Q47),"",VLOOKUP(Q47,'6. Schablonvärden'!$K$3:$L$16,2,FALSE))</f>
        <v/>
      </c>
      <c r="T47" s="33" t="str">
        <f>IF(ISBLANK(Q47),"",VLOOKUP(Q47,'6. Schablonvärden'!$B$3:$E$16,4,FALSE))</f>
        <v/>
      </c>
      <c r="U47" s="44">
        <f t="shared" si="5"/>
        <v>0</v>
      </c>
      <c r="V47" s="136" t="s">
        <v>0</v>
      </c>
      <c r="W47" s="143">
        <f t="shared" si="3"/>
        <v>0</v>
      </c>
      <c r="X47" s="141" t="s">
        <v>0</v>
      </c>
      <c r="Y47" s="140"/>
    </row>
    <row r="48" spans="1:25" ht="14" x14ac:dyDescent="0.2">
      <c r="A48" s="39"/>
      <c r="B48" s="1"/>
      <c r="C48" s="1"/>
      <c r="D48" s="1"/>
      <c r="E48" s="1"/>
      <c r="F48" s="1"/>
      <c r="G48" s="1"/>
      <c r="H48" s="133"/>
      <c r="I48" s="134"/>
      <c r="J48" s="135"/>
      <c r="K48" s="10"/>
      <c r="L48" s="28"/>
      <c r="M48" s="33" t="str">
        <f>IF(ISBLANK(J48),"",VLOOKUP(J48,'6. Schablonvärden'!$K$3:$L$16,2,FALSE))</f>
        <v/>
      </c>
      <c r="N48" s="33" t="str">
        <f>IF(ISBLANK(J48),"",VLOOKUP(J48,'6. Schablonvärden'!$B$3:$E$16,4,FALSE))</f>
        <v/>
      </c>
      <c r="O48" s="44">
        <f t="shared" si="4"/>
        <v>0</v>
      </c>
      <c r="P48" s="136" t="s">
        <v>0</v>
      </c>
      <c r="Q48" s="135"/>
      <c r="R48" s="28"/>
      <c r="S48" s="45" t="str">
        <f>IF(ISBLANK(Q48),"",VLOOKUP(Q48,'6. Schablonvärden'!$K$3:$L$16,2,FALSE))</f>
        <v/>
      </c>
      <c r="T48" s="33" t="str">
        <f>IF(ISBLANK(Q48),"",VLOOKUP(Q48,'6. Schablonvärden'!$B$3:$E$16,4,FALSE))</f>
        <v/>
      </c>
      <c r="U48" s="44">
        <f t="shared" si="5"/>
        <v>0</v>
      </c>
      <c r="V48" s="136" t="s">
        <v>0</v>
      </c>
      <c r="W48" s="143">
        <f t="shared" si="3"/>
        <v>0</v>
      </c>
      <c r="X48" s="141" t="s">
        <v>0</v>
      </c>
      <c r="Y48" s="140"/>
    </row>
    <row r="49" spans="1:25" ht="14" x14ac:dyDescent="0.2">
      <c r="A49" s="39"/>
      <c r="B49" s="1"/>
      <c r="C49" s="1"/>
      <c r="D49" s="1"/>
      <c r="E49" s="1"/>
      <c r="F49" s="1"/>
      <c r="G49" s="1"/>
      <c r="H49" s="133"/>
      <c r="I49" s="134"/>
      <c r="J49" s="135"/>
      <c r="K49" s="10"/>
      <c r="L49" s="28"/>
      <c r="M49" s="33" t="str">
        <f>IF(ISBLANK(J49),"",VLOOKUP(J49,'6. Schablonvärden'!$K$3:$L$16,2,FALSE))</f>
        <v/>
      </c>
      <c r="N49" s="33" t="str">
        <f>IF(ISBLANK(J49),"",VLOOKUP(J49,'6. Schablonvärden'!$B$3:$E$16,4,FALSE))</f>
        <v/>
      </c>
      <c r="O49" s="44">
        <f t="shared" si="4"/>
        <v>0</v>
      </c>
      <c r="P49" s="136" t="s">
        <v>0</v>
      </c>
      <c r="Q49" s="135"/>
      <c r="R49" s="28"/>
      <c r="S49" s="45" t="str">
        <f>IF(ISBLANK(Q49),"",VLOOKUP(Q49,'6. Schablonvärden'!$K$3:$L$16,2,FALSE))</f>
        <v/>
      </c>
      <c r="T49" s="33" t="str">
        <f>IF(ISBLANK(Q49),"",VLOOKUP(Q49,'6. Schablonvärden'!$B$3:$E$16,4,FALSE))</f>
        <v/>
      </c>
      <c r="U49" s="44">
        <f t="shared" si="5"/>
        <v>0</v>
      </c>
      <c r="V49" s="136" t="s">
        <v>0</v>
      </c>
      <c r="W49" s="143">
        <f t="shared" si="3"/>
        <v>0</v>
      </c>
      <c r="X49" s="141" t="s">
        <v>0</v>
      </c>
      <c r="Y49" s="140"/>
    </row>
    <row r="50" spans="1:25" ht="14" x14ac:dyDescent="0.2">
      <c r="A50" s="40"/>
      <c r="B50" s="1"/>
      <c r="C50" s="1"/>
      <c r="D50" s="1"/>
      <c r="E50" s="1"/>
      <c r="F50" s="1"/>
      <c r="G50" s="1"/>
      <c r="H50" s="133"/>
      <c r="I50" s="134"/>
      <c r="J50" s="135"/>
      <c r="K50" s="10"/>
      <c r="L50" s="28"/>
      <c r="M50" s="33" t="str">
        <f>IF(ISBLANK(J50),"",VLOOKUP(J50,'6. Schablonvärden'!$K$3:$L$16,2,FALSE))</f>
        <v/>
      </c>
      <c r="N50" s="33" t="str">
        <f>IF(ISBLANK(J50),"",VLOOKUP(J50,'6. Schablonvärden'!$B$3:$E$16,4,FALSE))</f>
        <v/>
      </c>
      <c r="O50" s="44">
        <f t="shared" si="4"/>
        <v>0</v>
      </c>
      <c r="P50" s="136" t="s">
        <v>0</v>
      </c>
      <c r="Q50" s="135"/>
      <c r="R50" s="28"/>
      <c r="S50" s="45" t="str">
        <f>IF(ISBLANK(Q50),"",VLOOKUP(Q50,'6. Schablonvärden'!$K$3:$L$16,2,FALSE))</f>
        <v/>
      </c>
      <c r="T50" s="33" t="str">
        <f>IF(ISBLANK(Q50),"",VLOOKUP(Q50,'6. Schablonvärden'!$B$3:$E$16,4,FALSE))</f>
        <v/>
      </c>
      <c r="U50" s="44">
        <f t="shared" si="5"/>
        <v>0</v>
      </c>
      <c r="V50" s="136" t="s">
        <v>0</v>
      </c>
      <c r="W50" s="143">
        <f t="shared" si="3"/>
        <v>0</v>
      </c>
      <c r="X50" s="141" t="s">
        <v>0</v>
      </c>
      <c r="Y50" s="140"/>
    </row>
    <row r="51" spans="1:25" ht="14" x14ac:dyDescent="0.2">
      <c r="A51" s="38"/>
      <c r="B51" s="1"/>
      <c r="C51" s="1"/>
      <c r="D51" s="1"/>
      <c r="E51" s="1"/>
      <c r="F51" s="1"/>
      <c r="G51" s="1"/>
      <c r="H51" s="133"/>
      <c r="I51" s="134"/>
      <c r="J51" s="135"/>
      <c r="K51" s="10"/>
      <c r="L51" s="28"/>
      <c r="M51" s="33" t="str">
        <f>IF(ISBLANK(J51),"",VLOOKUP(J51,'6. Schablonvärden'!$K$3:$L$16,2,FALSE))</f>
        <v/>
      </c>
      <c r="N51" s="33" t="str">
        <f>IF(ISBLANK(J51),"",VLOOKUP(J51,'6. Schablonvärden'!$B$3:$E$16,4,FALSE))</f>
        <v/>
      </c>
      <c r="O51" s="44">
        <f t="shared" si="4"/>
        <v>0</v>
      </c>
      <c r="P51" s="136" t="s">
        <v>0</v>
      </c>
      <c r="Q51" s="135"/>
      <c r="R51" s="28"/>
      <c r="S51" s="45" t="str">
        <f>IF(ISBLANK(Q51),"",VLOOKUP(Q51,'6. Schablonvärden'!$K$3:$L$16,2,FALSE))</f>
        <v/>
      </c>
      <c r="T51" s="33" t="str">
        <f>IF(ISBLANK(Q51),"",VLOOKUP(Q51,'6. Schablonvärden'!$B$3:$E$16,4,FALSE))</f>
        <v/>
      </c>
      <c r="U51" s="44">
        <f t="shared" si="5"/>
        <v>0</v>
      </c>
      <c r="V51" s="136" t="s">
        <v>0</v>
      </c>
      <c r="W51" s="143">
        <f t="shared" si="3"/>
        <v>0</v>
      </c>
      <c r="X51" s="141" t="s">
        <v>0</v>
      </c>
      <c r="Y51" s="140"/>
    </row>
    <row r="52" spans="1:25" ht="14" x14ac:dyDescent="0.2">
      <c r="A52" s="38"/>
      <c r="B52" s="1"/>
      <c r="C52" s="1"/>
      <c r="D52" s="1"/>
      <c r="E52" s="1"/>
      <c r="F52" s="1"/>
      <c r="G52" s="1"/>
      <c r="H52" s="133"/>
      <c r="I52" s="134"/>
      <c r="J52" s="135"/>
      <c r="K52" s="10"/>
      <c r="L52" s="28"/>
      <c r="M52" s="33" t="str">
        <f>IF(ISBLANK(J52),"",VLOOKUP(J52,'6. Schablonvärden'!$K$3:$L$16,2,FALSE))</f>
        <v/>
      </c>
      <c r="N52" s="33" t="str">
        <f>IF(ISBLANK(J52),"",VLOOKUP(J52,'6. Schablonvärden'!$B$3:$E$16,4,FALSE))</f>
        <v/>
      </c>
      <c r="O52" s="44">
        <f t="shared" si="4"/>
        <v>0</v>
      </c>
      <c r="P52" s="136" t="s">
        <v>0</v>
      </c>
      <c r="Q52" s="135"/>
      <c r="R52" s="28"/>
      <c r="S52" s="45" t="str">
        <f>IF(ISBLANK(Q52),"",VLOOKUP(Q52,'6. Schablonvärden'!$K$3:$L$16,2,FALSE))</f>
        <v/>
      </c>
      <c r="T52" s="33" t="str">
        <f>IF(ISBLANK(Q52),"",VLOOKUP(Q52,'6. Schablonvärden'!$B$3:$E$16,4,FALSE))</f>
        <v/>
      </c>
      <c r="U52" s="44">
        <f t="shared" si="5"/>
        <v>0</v>
      </c>
      <c r="V52" s="136" t="s">
        <v>0</v>
      </c>
      <c r="W52" s="143">
        <f t="shared" si="3"/>
        <v>0</v>
      </c>
      <c r="X52" s="141" t="s">
        <v>0</v>
      </c>
      <c r="Y52" s="140"/>
    </row>
    <row r="53" spans="1:25" ht="14" x14ac:dyDescent="0.2">
      <c r="A53" s="38"/>
      <c r="B53" s="1"/>
      <c r="C53" s="1"/>
      <c r="D53" s="1"/>
      <c r="E53" s="1"/>
      <c r="F53" s="1"/>
      <c r="G53" s="1"/>
      <c r="H53" s="133"/>
      <c r="I53" s="134"/>
      <c r="J53" s="135"/>
      <c r="K53" s="10"/>
      <c r="L53" s="28"/>
      <c r="M53" s="33" t="str">
        <f>IF(ISBLANK(J53),"",VLOOKUP(J53,'6. Schablonvärden'!$K$3:$L$16,2,FALSE))</f>
        <v/>
      </c>
      <c r="N53" s="33" t="str">
        <f>IF(ISBLANK(J53),"",VLOOKUP(J53,'6. Schablonvärden'!$B$3:$E$16,4,FALSE))</f>
        <v/>
      </c>
      <c r="O53" s="44">
        <f t="shared" si="4"/>
        <v>0</v>
      </c>
      <c r="P53" s="136" t="s">
        <v>0</v>
      </c>
      <c r="Q53" s="135"/>
      <c r="R53" s="28"/>
      <c r="S53" s="45" t="str">
        <f>IF(ISBLANK(Q53),"",VLOOKUP(Q53,'6. Schablonvärden'!$K$3:$L$16,2,FALSE))</f>
        <v/>
      </c>
      <c r="T53" s="33" t="str">
        <f>IF(ISBLANK(Q53),"",VLOOKUP(Q53,'6. Schablonvärden'!$B$3:$E$16,4,FALSE))</f>
        <v/>
      </c>
      <c r="U53" s="44">
        <f t="shared" si="5"/>
        <v>0</v>
      </c>
      <c r="V53" s="136" t="s">
        <v>0</v>
      </c>
      <c r="W53" s="143">
        <f t="shared" si="3"/>
        <v>0</v>
      </c>
      <c r="X53" s="141" t="s">
        <v>0</v>
      </c>
      <c r="Y53" s="140"/>
    </row>
    <row r="54" spans="1:25" ht="14" x14ac:dyDescent="0.2">
      <c r="A54" s="38"/>
      <c r="B54" s="1"/>
      <c r="C54" s="1"/>
      <c r="D54" s="1"/>
      <c r="E54" s="1"/>
      <c r="F54" s="1"/>
      <c r="G54" s="1"/>
      <c r="H54" s="133"/>
      <c r="I54" s="134"/>
      <c r="J54" s="135"/>
      <c r="K54" s="10"/>
      <c r="L54" s="28"/>
      <c r="M54" s="33" t="str">
        <f>IF(ISBLANK(J54),"",VLOOKUP(J54,'6. Schablonvärden'!$K$3:$L$16,2,FALSE))</f>
        <v/>
      </c>
      <c r="N54" s="33" t="str">
        <f>IF(ISBLANK(J54),"",VLOOKUP(J54,'6. Schablonvärden'!$B$3:$E$16,4,FALSE))</f>
        <v/>
      </c>
      <c r="O54" s="44">
        <f t="shared" si="4"/>
        <v>0</v>
      </c>
      <c r="P54" s="136" t="s">
        <v>0</v>
      </c>
      <c r="Q54" s="135"/>
      <c r="R54" s="28"/>
      <c r="S54" s="45" t="str">
        <f>IF(ISBLANK(Q54),"",VLOOKUP(Q54,'6. Schablonvärden'!$K$3:$L$16,2,FALSE))</f>
        <v/>
      </c>
      <c r="T54" s="33" t="str">
        <f>IF(ISBLANK(Q54),"",VLOOKUP(Q54,'6. Schablonvärden'!$B$3:$E$16,4,FALSE))</f>
        <v/>
      </c>
      <c r="U54" s="44">
        <f t="shared" si="5"/>
        <v>0</v>
      </c>
      <c r="V54" s="136" t="s">
        <v>0</v>
      </c>
      <c r="W54" s="143">
        <f t="shared" si="3"/>
        <v>0</v>
      </c>
      <c r="X54" s="141" t="s">
        <v>0</v>
      </c>
      <c r="Y54" s="140"/>
    </row>
    <row r="55" spans="1:25" ht="14" x14ac:dyDescent="0.2">
      <c r="A55" s="38"/>
      <c r="B55" s="1"/>
      <c r="C55" s="1"/>
      <c r="D55" s="1"/>
      <c r="E55" s="1"/>
      <c r="F55" s="1"/>
      <c r="G55" s="1"/>
      <c r="H55" s="133"/>
      <c r="I55" s="134"/>
      <c r="J55" s="135"/>
      <c r="K55" s="10"/>
      <c r="L55" s="28"/>
      <c r="M55" s="33" t="str">
        <f>IF(ISBLANK(J55),"",VLOOKUP(J55,'6. Schablonvärden'!$K$3:$L$16,2,FALSE))</f>
        <v/>
      </c>
      <c r="N55" s="33" t="str">
        <f>IF(ISBLANK(J55),"",VLOOKUP(J55,'6. Schablonvärden'!$B$3:$E$16,4,FALSE))</f>
        <v/>
      </c>
      <c r="O55" s="44">
        <f t="shared" si="4"/>
        <v>0</v>
      </c>
      <c r="P55" s="136" t="s">
        <v>0</v>
      </c>
      <c r="Q55" s="135"/>
      <c r="R55" s="28"/>
      <c r="S55" s="45" t="str">
        <f>IF(ISBLANK(Q55),"",VLOOKUP(Q55,'6. Schablonvärden'!$K$3:$L$16,2,FALSE))</f>
        <v/>
      </c>
      <c r="T55" s="33" t="str">
        <f>IF(ISBLANK(Q55),"",VLOOKUP(Q55,'6. Schablonvärden'!$B$3:$E$16,4,FALSE))</f>
        <v/>
      </c>
      <c r="U55" s="44">
        <f t="shared" si="5"/>
        <v>0</v>
      </c>
      <c r="V55" s="136" t="s">
        <v>0</v>
      </c>
      <c r="W55" s="143">
        <f t="shared" si="3"/>
        <v>0</v>
      </c>
      <c r="X55" s="141" t="s">
        <v>0</v>
      </c>
      <c r="Y55" s="140"/>
    </row>
    <row r="56" spans="1:25" ht="14" x14ac:dyDescent="0.2">
      <c r="A56" s="38"/>
      <c r="B56" s="1"/>
      <c r="C56" s="1"/>
      <c r="D56" s="1"/>
      <c r="E56" s="1"/>
      <c r="F56" s="1"/>
      <c r="G56" s="1"/>
      <c r="H56" s="133"/>
      <c r="I56" s="134"/>
      <c r="J56" s="135"/>
      <c r="K56" s="10"/>
      <c r="L56" s="28"/>
      <c r="M56" s="33" t="str">
        <f>IF(ISBLANK(J56),"",VLOOKUP(J56,'6. Schablonvärden'!$K$3:$L$16,2,FALSE))</f>
        <v/>
      </c>
      <c r="N56" s="33" t="str">
        <f>IF(ISBLANK(J56),"",VLOOKUP(J56,'6. Schablonvärden'!$B$3:$E$16,4,FALSE))</f>
        <v/>
      </c>
      <c r="O56" s="44">
        <f t="shared" si="4"/>
        <v>0</v>
      </c>
      <c r="P56" s="136" t="s">
        <v>0</v>
      </c>
      <c r="Q56" s="135"/>
      <c r="R56" s="28"/>
      <c r="S56" s="45" t="str">
        <f>IF(ISBLANK(Q56),"",VLOOKUP(Q56,'6. Schablonvärden'!$K$3:$L$16,2,FALSE))</f>
        <v/>
      </c>
      <c r="T56" s="33" t="str">
        <f>IF(ISBLANK(Q56),"",VLOOKUP(Q56,'6. Schablonvärden'!$B$3:$E$16,4,FALSE))</f>
        <v/>
      </c>
      <c r="U56" s="44">
        <f t="shared" si="5"/>
        <v>0</v>
      </c>
      <c r="V56" s="136" t="s">
        <v>0</v>
      </c>
      <c r="W56" s="143">
        <f t="shared" si="3"/>
        <v>0</v>
      </c>
      <c r="X56" s="141" t="s">
        <v>0</v>
      </c>
      <c r="Y56" s="140"/>
    </row>
    <row r="57" spans="1:25" ht="14" x14ac:dyDescent="0.2">
      <c r="A57" s="38"/>
      <c r="B57" s="1"/>
      <c r="C57" s="1"/>
      <c r="D57" s="1"/>
      <c r="E57" s="1"/>
      <c r="F57" s="1"/>
      <c r="G57" s="1"/>
      <c r="H57" s="133"/>
      <c r="I57" s="134"/>
      <c r="J57" s="135"/>
      <c r="K57" s="10"/>
      <c r="L57" s="28"/>
      <c r="M57" s="33" t="str">
        <f>IF(ISBLANK(J57),"",VLOOKUP(J57,'6. Schablonvärden'!$K$3:$L$16,2,FALSE))</f>
        <v/>
      </c>
      <c r="N57" s="33" t="str">
        <f>IF(ISBLANK(J57),"",VLOOKUP(J57,'6. Schablonvärden'!$B$3:$E$16,4,FALSE))</f>
        <v/>
      </c>
      <c r="O57" s="44">
        <f t="shared" si="4"/>
        <v>0</v>
      </c>
      <c r="P57" s="136" t="s">
        <v>0</v>
      </c>
      <c r="Q57" s="135"/>
      <c r="R57" s="28"/>
      <c r="S57" s="45" t="str">
        <f>IF(ISBLANK(Q57),"",VLOOKUP(Q57,'6. Schablonvärden'!$K$3:$L$16,2,FALSE))</f>
        <v/>
      </c>
      <c r="T57" s="33" t="str">
        <f>IF(ISBLANK(Q57),"",VLOOKUP(Q57,'6. Schablonvärden'!$B$3:$E$16,4,FALSE))</f>
        <v/>
      </c>
      <c r="U57" s="44">
        <f t="shared" si="5"/>
        <v>0</v>
      </c>
      <c r="V57" s="136" t="s">
        <v>0</v>
      </c>
      <c r="W57" s="143">
        <f t="shared" si="3"/>
        <v>0</v>
      </c>
      <c r="X57" s="141" t="s">
        <v>0</v>
      </c>
      <c r="Y57" s="140"/>
    </row>
    <row r="58" spans="1:25" ht="14" x14ac:dyDescent="0.2">
      <c r="A58" s="38"/>
      <c r="B58" s="1"/>
      <c r="C58" s="1"/>
      <c r="D58" s="1"/>
      <c r="E58" s="1"/>
      <c r="F58" s="1"/>
      <c r="G58" s="1"/>
      <c r="H58" s="133"/>
      <c r="I58" s="134"/>
      <c r="J58" s="135"/>
      <c r="K58" s="10"/>
      <c r="L58" s="28"/>
      <c r="M58" s="33" t="str">
        <f>IF(ISBLANK(J58),"",VLOOKUP(J58,'6. Schablonvärden'!$K$3:$L$16,2,FALSE))</f>
        <v/>
      </c>
      <c r="N58" s="33" t="str">
        <f>IF(ISBLANK(J58),"",VLOOKUP(J58,'6. Schablonvärden'!$B$3:$E$16,4,FALSE))</f>
        <v/>
      </c>
      <c r="O58" s="44">
        <f t="shared" si="4"/>
        <v>0</v>
      </c>
      <c r="P58" s="136" t="s">
        <v>0</v>
      </c>
      <c r="Q58" s="135"/>
      <c r="R58" s="28"/>
      <c r="S58" s="45" t="str">
        <f>IF(ISBLANK(Q58),"",VLOOKUP(Q58,'6. Schablonvärden'!$K$3:$L$16,2,FALSE))</f>
        <v/>
      </c>
      <c r="T58" s="33" t="str">
        <f>IF(ISBLANK(Q58),"",VLOOKUP(Q58,'6. Schablonvärden'!$B$3:$E$16,4,FALSE))</f>
        <v/>
      </c>
      <c r="U58" s="44">
        <f t="shared" si="5"/>
        <v>0</v>
      </c>
      <c r="V58" s="136" t="s">
        <v>0</v>
      </c>
      <c r="W58" s="143">
        <f t="shared" si="3"/>
        <v>0</v>
      </c>
      <c r="X58" s="141" t="s">
        <v>0</v>
      </c>
      <c r="Y58" s="140"/>
    </row>
    <row r="59" spans="1:25" ht="14" x14ac:dyDescent="0.2">
      <c r="A59" s="38"/>
      <c r="B59" s="1"/>
      <c r="C59" s="1"/>
      <c r="D59" s="1"/>
      <c r="E59" s="1"/>
      <c r="F59" s="1"/>
      <c r="G59" s="1"/>
      <c r="H59" s="133"/>
      <c r="I59" s="134"/>
      <c r="J59" s="135"/>
      <c r="K59" s="10"/>
      <c r="L59" s="28"/>
      <c r="M59" s="33" t="str">
        <f>IF(ISBLANK(J59),"",VLOOKUP(J59,'6. Schablonvärden'!$K$3:$L$16,2,FALSE))</f>
        <v/>
      </c>
      <c r="N59" s="33" t="str">
        <f>IF(ISBLANK(J59),"",VLOOKUP(J59,'6. Schablonvärden'!$B$3:$E$16,4,FALSE))</f>
        <v/>
      </c>
      <c r="O59" s="44">
        <f t="shared" si="4"/>
        <v>0</v>
      </c>
      <c r="P59" s="136" t="s">
        <v>0</v>
      </c>
      <c r="Q59" s="135"/>
      <c r="R59" s="28"/>
      <c r="S59" s="45" t="str">
        <f>IF(ISBLANK(Q59),"",VLOOKUP(Q59,'6. Schablonvärden'!$K$3:$L$16,2,FALSE))</f>
        <v/>
      </c>
      <c r="T59" s="33" t="str">
        <f>IF(ISBLANK(Q59),"",VLOOKUP(Q59,'6. Schablonvärden'!$B$3:$E$16,4,FALSE))</f>
        <v/>
      </c>
      <c r="U59" s="44">
        <f t="shared" si="5"/>
        <v>0</v>
      </c>
      <c r="V59" s="136" t="s">
        <v>0</v>
      </c>
      <c r="W59" s="143">
        <f t="shared" si="3"/>
        <v>0</v>
      </c>
      <c r="X59" s="141" t="s">
        <v>0</v>
      </c>
      <c r="Y59" s="140"/>
    </row>
    <row r="60" spans="1:25" ht="14" x14ac:dyDescent="0.2">
      <c r="A60" s="38"/>
      <c r="B60" s="1"/>
      <c r="C60" s="1"/>
      <c r="D60" s="1"/>
      <c r="E60" s="1"/>
      <c r="F60" s="1"/>
      <c r="G60" s="1"/>
      <c r="H60" s="133"/>
      <c r="I60" s="134"/>
      <c r="J60" s="135"/>
      <c r="K60" s="10"/>
      <c r="L60" s="28"/>
      <c r="M60" s="33" t="str">
        <f>IF(ISBLANK(J60),"",VLOOKUP(J60,'6. Schablonvärden'!$K$3:$L$16,2,FALSE))</f>
        <v/>
      </c>
      <c r="N60" s="33" t="str">
        <f>IF(ISBLANK(J60),"",VLOOKUP(J60,'6. Schablonvärden'!$B$3:$E$16,4,FALSE))</f>
        <v/>
      </c>
      <c r="O60" s="44">
        <f t="shared" si="4"/>
        <v>0</v>
      </c>
      <c r="P60" s="136" t="s">
        <v>0</v>
      </c>
      <c r="Q60" s="135"/>
      <c r="R60" s="28"/>
      <c r="S60" s="45" t="str">
        <f>IF(ISBLANK(Q60),"",VLOOKUP(Q60,'6. Schablonvärden'!$K$3:$L$16,2,FALSE))</f>
        <v/>
      </c>
      <c r="T60" s="33" t="str">
        <f>IF(ISBLANK(Q60),"",VLOOKUP(Q60,'6. Schablonvärden'!$B$3:$E$16,4,FALSE))</f>
        <v/>
      </c>
      <c r="U60" s="44">
        <f t="shared" si="5"/>
        <v>0</v>
      </c>
      <c r="V60" s="136" t="s">
        <v>0</v>
      </c>
      <c r="W60" s="143">
        <f t="shared" si="3"/>
        <v>0</v>
      </c>
      <c r="X60" s="141" t="s">
        <v>0</v>
      </c>
      <c r="Y60" s="140"/>
    </row>
    <row r="61" spans="1:25" ht="14" x14ac:dyDescent="0.2">
      <c r="A61" s="38"/>
      <c r="B61" s="1"/>
      <c r="C61" s="1"/>
      <c r="D61" s="1"/>
      <c r="E61" s="1"/>
      <c r="F61" s="1"/>
      <c r="G61" s="1"/>
      <c r="H61" s="133"/>
      <c r="I61" s="134"/>
      <c r="J61" s="135"/>
      <c r="K61" s="10"/>
      <c r="L61" s="28"/>
      <c r="M61" s="33" t="str">
        <f>IF(ISBLANK(J61),"",VLOOKUP(J61,'6. Schablonvärden'!$K$3:$L$16,2,FALSE))</f>
        <v/>
      </c>
      <c r="N61" s="33" t="str">
        <f>IF(ISBLANK(J61),"",VLOOKUP(J61,'6. Schablonvärden'!$B$3:$E$16,4,FALSE))</f>
        <v/>
      </c>
      <c r="O61" s="44">
        <f t="shared" si="4"/>
        <v>0</v>
      </c>
      <c r="P61" s="136" t="s">
        <v>0</v>
      </c>
      <c r="Q61" s="135"/>
      <c r="R61" s="28"/>
      <c r="S61" s="45" t="str">
        <f>IF(ISBLANK(Q61),"",VLOOKUP(Q61,'6. Schablonvärden'!$K$3:$L$16,2,FALSE))</f>
        <v/>
      </c>
      <c r="T61" s="33" t="str">
        <f>IF(ISBLANK(Q61),"",VLOOKUP(Q61,'6. Schablonvärden'!$B$3:$E$16,4,FALSE))</f>
        <v/>
      </c>
      <c r="U61" s="44">
        <f t="shared" si="5"/>
        <v>0</v>
      </c>
      <c r="V61" s="136" t="s">
        <v>0</v>
      </c>
      <c r="W61" s="143">
        <f t="shared" si="3"/>
        <v>0</v>
      </c>
      <c r="X61" s="141" t="s">
        <v>0</v>
      </c>
      <c r="Y61" s="140"/>
    </row>
    <row r="62" spans="1:25" ht="14" x14ac:dyDescent="0.2">
      <c r="A62" s="38"/>
      <c r="B62" s="1"/>
      <c r="C62" s="1"/>
      <c r="D62" s="1"/>
      <c r="E62" s="1"/>
      <c r="F62" s="1"/>
      <c r="G62" s="1"/>
      <c r="H62" s="133"/>
      <c r="I62" s="134"/>
      <c r="J62" s="135"/>
      <c r="K62" s="10"/>
      <c r="L62" s="28"/>
      <c r="M62" s="33" t="str">
        <f>IF(ISBLANK(J62),"",VLOOKUP(J62,'6. Schablonvärden'!$K$3:$L$16,2,FALSE))</f>
        <v/>
      </c>
      <c r="N62" s="33" t="str">
        <f>IF(ISBLANK(J62),"",VLOOKUP(J62,'6. Schablonvärden'!$B$3:$E$16,4,FALSE))</f>
        <v/>
      </c>
      <c r="O62" s="44">
        <f t="shared" si="4"/>
        <v>0</v>
      </c>
      <c r="P62" s="136" t="s">
        <v>0</v>
      </c>
      <c r="Q62" s="135"/>
      <c r="R62" s="28"/>
      <c r="S62" s="45" t="str">
        <f>IF(ISBLANK(Q62),"",VLOOKUP(Q62,'6. Schablonvärden'!$K$3:$L$16,2,FALSE))</f>
        <v/>
      </c>
      <c r="T62" s="33" t="str">
        <f>IF(ISBLANK(Q62),"",VLOOKUP(Q62,'6. Schablonvärden'!$B$3:$E$16,4,FALSE))</f>
        <v/>
      </c>
      <c r="U62" s="44">
        <f t="shared" si="5"/>
        <v>0</v>
      </c>
      <c r="V62" s="136" t="s">
        <v>0</v>
      </c>
      <c r="W62" s="143">
        <f t="shared" si="3"/>
        <v>0</v>
      </c>
      <c r="X62" s="141" t="s">
        <v>0</v>
      </c>
      <c r="Y62" s="140"/>
    </row>
    <row r="63" spans="1:25" ht="14" x14ac:dyDescent="0.2">
      <c r="A63" s="38"/>
      <c r="B63" s="1"/>
      <c r="C63" s="1"/>
      <c r="D63" s="1"/>
      <c r="E63" s="1"/>
      <c r="F63" s="1"/>
      <c r="G63" s="1"/>
      <c r="H63" s="133"/>
      <c r="I63" s="134"/>
      <c r="J63" s="135"/>
      <c r="K63" s="10"/>
      <c r="L63" s="28"/>
      <c r="M63" s="33" t="str">
        <f>IF(ISBLANK(J63),"",VLOOKUP(J63,'6. Schablonvärden'!$K$3:$L$16,2,FALSE))</f>
        <v/>
      </c>
      <c r="N63" s="33" t="str">
        <f>IF(ISBLANK(J63),"",VLOOKUP(J63,'6. Schablonvärden'!$B$3:$E$16,4,FALSE))</f>
        <v/>
      </c>
      <c r="O63" s="44">
        <f t="shared" si="4"/>
        <v>0</v>
      </c>
      <c r="P63" s="136" t="s">
        <v>0</v>
      </c>
      <c r="Q63" s="135"/>
      <c r="R63" s="28"/>
      <c r="S63" s="45" t="str">
        <f>IF(ISBLANK(Q63),"",VLOOKUP(Q63,'6. Schablonvärden'!$K$3:$L$16,2,FALSE))</f>
        <v/>
      </c>
      <c r="T63" s="33" t="str">
        <f>IF(ISBLANK(Q63),"",VLOOKUP(Q63,'6. Schablonvärden'!$B$3:$E$16,4,FALSE))</f>
        <v/>
      </c>
      <c r="U63" s="44">
        <f t="shared" si="5"/>
        <v>0</v>
      </c>
      <c r="V63" s="136" t="s">
        <v>0</v>
      </c>
      <c r="W63" s="143">
        <f t="shared" si="3"/>
        <v>0</v>
      </c>
      <c r="X63" s="141" t="s">
        <v>0</v>
      </c>
      <c r="Y63" s="140"/>
    </row>
    <row r="64" spans="1:25" ht="14" x14ac:dyDescent="0.2">
      <c r="A64" s="38"/>
      <c r="B64" s="1"/>
      <c r="C64" s="1"/>
      <c r="D64" s="1"/>
      <c r="E64" s="1"/>
      <c r="F64" s="1"/>
      <c r="G64" s="1"/>
      <c r="H64" s="133"/>
      <c r="I64" s="134"/>
      <c r="J64" s="135"/>
      <c r="K64" s="10"/>
      <c r="L64" s="28"/>
      <c r="M64" s="33" t="str">
        <f>IF(ISBLANK(J64),"",VLOOKUP(J64,'6. Schablonvärden'!$K$3:$L$16,2,FALSE))</f>
        <v/>
      </c>
      <c r="N64" s="33" t="str">
        <f>IF(ISBLANK(J64),"",VLOOKUP(J64,'6. Schablonvärden'!$B$3:$E$16,4,FALSE))</f>
        <v/>
      </c>
      <c r="O64" s="44">
        <f t="shared" si="4"/>
        <v>0</v>
      </c>
      <c r="P64" s="136" t="s">
        <v>0</v>
      </c>
      <c r="Q64" s="135"/>
      <c r="R64" s="28"/>
      <c r="S64" s="45" t="str">
        <f>IF(ISBLANK(Q64),"",VLOOKUP(Q64,'6. Schablonvärden'!$K$3:$L$16,2,FALSE))</f>
        <v/>
      </c>
      <c r="T64" s="33" t="str">
        <f>IF(ISBLANK(Q64),"",VLOOKUP(Q64,'6. Schablonvärden'!$B$3:$E$16,4,FALSE))</f>
        <v/>
      </c>
      <c r="U64" s="44">
        <f t="shared" si="5"/>
        <v>0</v>
      </c>
      <c r="V64" s="136" t="s">
        <v>0</v>
      </c>
      <c r="W64" s="143">
        <f t="shared" si="3"/>
        <v>0</v>
      </c>
      <c r="X64" s="141" t="s">
        <v>0</v>
      </c>
      <c r="Y64" s="140"/>
    </row>
    <row r="65" spans="1:25" ht="14" x14ac:dyDescent="0.2">
      <c r="A65" s="38"/>
      <c r="B65" s="1"/>
      <c r="C65" s="1"/>
      <c r="D65" s="1"/>
      <c r="E65" s="1"/>
      <c r="F65" s="1"/>
      <c r="G65" s="1"/>
      <c r="H65" s="133"/>
      <c r="I65" s="134"/>
      <c r="J65" s="135"/>
      <c r="K65" s="10"/>
      <c r="L65" s="28"/>
      <c r="M65" s="33" t="str">
        <f>IF(ISBLANK(J65),"",VLOOKUP(J65,'6. Schablonvärden'!$K$3:$L$16,2,FALSE))</f>
        <v/>
      </c>
      <c r="N65" s="33" t="str">
        <f>IF(ISBLANK(J65),"",VLOOKUP(J65,'6. Schablonvärden'!$B$3:$E$16,4,FALSE))</f>
        <v/>
      </c>
      <c r="O65" s="44">
        <f t="shared" si="4"/>
        <v>0</v>
      </c>
      <c r="P65" s="136" t="s">
        <v>0</v>
      </c>
      <c r="Q65" s="135"/>
      <c r="R65" s="28"/>
      <c r="S65" s="45" t="str">
        <f>IF(ISBLANK(Q65),"",VLOOKUP(Q65,'6. Schablonvärden'!$K$3:$L$16,2,FALSE))</f>
        <v/>
      </c>
      <c r="T65" s="33" t="str">
        <f>IF(ISBLANK(Q65),"",VLOOKUP(Q65,'6. Schablonvärden'!$B$3:$E$16,4,FALSE))</f>
        <v/>
      </c>
      <c r="U65" s="44">
        <f t="shared" si="5"/>
        <v>0</v>
      </c>
      <c r="V65" s="136" t="s">
        <v>0</v>
      </c>
      <c r="W65" s="143">
        <f t="shared" si="3"/>
        <v>0</v>
      </c>
      <c r="X65" s="141" t="s">
        <v>0</v>
      </c>
      <c r="Y65" s="140"/>
    </row>
    <row r="66" spans="1:25" ht="14" x14ac:dyDescent="0.2">
      <c r="A66" s="38"/>
      <c r="B66" s="1"/>
      <c r="C66" s="1"/>
      <c r="D66" s="1"/>
      <c r="E66" s="1"/>
      <c r="F66" s="1"/>
      <c r="G66" s="1"/>
      <c r="H66" s="133"/>
      <c r="I66" s="134"/>
      <c r="J66" s="135"/>
      <c r="K66" s="10"/>
      <c r="L66" s="28"/>
      <c r="M66" s="33" t="str">
        <f>IF(ISBLANK(J66),"",VLOOKUP(J66,'6. Schablonvärden'!$K$3:$L$16,2,FALSE))</f>
        <v/>
      </c>
      <c r="N66" s="33" t="str">
        <f>IF(ISBLANK(J66),"",VLOOKUP(J66,'6. Schablonvärden'!$B$3:$E$16,4,FALSE))</f>
        <v/>
      </c>
      <c r="O66" s="44">
        <f t="shared" si="4"/>
        <v>0</v>
      </c>
      <c r="P66" s="136" t="s">
        <v>0</v>
      </c>
      <c r="Q66" s="135"/>
      <c r="R66" s="28"/>
      <c r="S66" s="45" t="str">
        <f>IF(ISBLANK(Q66),"",VLOOKUP(Q66,'6. Schablonvärden'!$K$3:$L$16,2,FALSE))</f>
        <v/>
      </c>
      <c r="T66" s="33" t="str">
        <f>IF(ISBLANK(Q66),"",VLOOKUP(Q66,'6. Schablonvärden'!$B$3:$E$16,4,FALSE))</f>
        <v/>
      </c>
      <c r="U66" s="44">
        <f t="shared" si="5"/>
        <v>0</v>
      </c>
      <c r="V66" s="136" t="s">
        <v>0</v>
      </c>
      <c r="W66" s="143">
        <f t="shared" si="3"/>
        <v>0</v>
      </c>
      <c r="X66" s="141" t="s">
        <v>0</v>
      </c>
      <c r="Y66" s="140"/>
    </row>
    <row r="67" spans="1:25" ht="14" x14ac:dyDescent="0.2">
      <c r="A67" s="38"/>
      <c r="B67" s="1"/>
      <c r="C67" s="1"/>
      <c r="D67" s="1"/>
      <c r="E67" s="1"/>
      <c r="F67" s="1"/>
      <c r="G67" s="1"/>
      <c r="H67" s="133"/>
      <c r="I67" s="134"/>
      <c r="J67" s="135"/>
      <c r="K67" s="10"/>
      <c r="L67" s="28"/>
      <c r="M67" s="33" t="str">
        <f>IF(ISBLANK(J67),"",VLOOKUP(J67,'6. Schablonvärden'!$K$3:$L$16,2,FALSE))</f>
        <v/>
      </c>
      <c r="N67" s="33" t="str">
        <f>IF(ISBLANK(J67),"",VLOOKUP(J67,'6. Schablonvärden'!$B$3:$E$16,4,FALSE))</f>
        <v/>
      </c>
      <c r="O67" s="44">
        <f t="shared" si="4"/>
        <v>0</v>
      </c>
      <c r="P67" s="136" t="s">
        <v>0</v>
      </c>
      <c r="Q67" s="135"/>
      <c r="R67" s="28"/>
      <c r="S67" s="45" t="str">
        <f>IF(ISBLANK(Q67),"",VLOOKUP(Q67,'6. Schablonvärden'!$K$3:$L$16,2,FALSE))</f>
        <v/>
      </c>
      <c r="T67" s="33" t="str">
        <f>IF(ISBLANK(Q67),"",VLOOKUP(Q67,'6. Schablonvärden'!$B$3:$E$16,4,FALSE))</f>
        <v/>
      </c>
      <c r="U67" s="44">
        <f t="shared" si="5"/>
        <v>0</v>
      </c>
      <c r="V67" s="136" t="s">
        <v>0</v>
      </c>
      <c r="W67" s="143">
        <f t="shared" ref="W67:W99" si="6">IF(O67,(((O67+U67)/I67*100)),(0))</f>
        <v>0</v>
      </c>
      <c r="X67" s="141" t="s">
        <v>0</v>
      </c>
      <c r="Y67" s="140"/>
    </row>
    <row r="68" spans="1:25" ht="14" x14ac:dyDescent="0.2">
      <c r="A68" s="38"/>
      <c r="B68" s="1"/>
      <c r="C68" s="1"/>
      <c r="D68" s="1"/>
      <c r="E68" s="1"/>
      <c r="F68" s="1"/>
      <c r="G68" s="1"/>
      <c r="H68" s="133"/>
      <c r="I68" s="134"/>
      <c r="J68" s="135"/>
      <c r="K68" s="10"/>
      <c r="L68" s="28"/>
      <c r="M68" s="33" t="str">
        <f>IF(ISBLANK(J68),"",VLOOKUP(J68,'6. Schablonvärden'!$K$3:$L$16,2,FALSE))</f>
        <v/>
      </c>
      <c r="N68" s="33" t="str">
        <f>IF(ISBLANK(J68),"",VLOOKUP(J68,'6. Schablonvärden'!$B$3:$E$16,4,FALSE))</f>
        <v/>
      </c>
      <c r="O68" s="44">
        <f t="shared" si="4"/>
        <v>0</v>
      </c>
      <c r="P68" s="136" t="s">
        <v>0</v>
      </c>
      <c r="Q68" s="135"/>
      <c r="R68" s="28"/>
      <c r="S68" s="45" t="str">
        <f>IF(ISBLANK(Q68),"",VLOOKUP(Q68,'6. Schablonvärden'!$K$3:$L$16,2,FALSE))</f>
        <v/>
      </c>
      <c r="T68" s="33" t="str">
        <f>IF(ISBLANK(Q68),"",VLOOKUP(Q68,'6. Schablonvärden'!$B$3:$E$16,4,FALSE))</f>
        <v/>
      </c>
      <c r="U68" s="44">
        <f t="shared" si="5"/>
        <v>0</v>
      </c>
      <c r="V68" s="136" t="s">
        <v>0</v>
      </c>
      <c r="W68" s="143">
        <f t="shared" si="6"/>
        <v>0</v>
      </c>
      <c r="X68" s="141" t="s">
        <v>0</v>
      </c>
      <c r="Y68" s="140"/>
    </row>
    <row r="69" spans="1:25" ht="14" x14ac:dyDescent="0.2">
      <c r="A69" s="38"/>
      <c r="B69" s="1"/>
      <c r="C69" s="1"/>
      <c r="D69" s="1"/>
      <c r="E69" s="1"/>
      <c r="F69" s="1"/>
      <c r="G69" s="1"/>
      <c r="H69" s="133"/>
      <c r="I69" s="134"/>
      <c r="J69" s="135"/>
      <c r="K69" s="10"/>
      <c r="L69" s="28"/>
      <c r="M69" s="33" t="str">
        <f>IF(ISBLANK(J69),"",VLOOKUP(J69,'6. Schablonvärden'!$K$3:$L$16,2,FALSE))</f>
        <v/>
      </c>
      <c r="N69" s="33" t="str">
        <f>IF(ISBLANK(J69),"",VLOOKUP(J69,'6. Schablonvärden'!$B$3:$E$16,4,FALSE))</f>
        <v/>
      </c>
      <c r="O69" s="44">
        <f t="shared" si="4"/>
        <v>0</v>
      </c>
      <c r="P69" s="136" t="s">
        <v>0</v>
      </c>
      <c r="Q69" s="135"/>
      <c r="R69" s="28"/>
      <c r="S69" s="45" t="str">
        <f>IF(ISBLANK(Q69),"",VLOOKUP(Q69,'6. Schablonvärden'!$K$3:$L$16,2,FALSE))</f>
        <v/>
      </c>
      <c r="T69" s="33" t="str">
        <f>IF(ISBLANK(Q69),"",VLOOKUP(Q69,'6. Schablonvärden'!$B$3:$E$16,4,FALSE))</f>
        <v/>
      </c>
      <c r="U69" s="44">
        <f t="shared" si="5"/>
        <v>0</v>
      </c>
      <c r="V69" s="136" t="s">
        <v>0</v>
      </c>
      <c r="W69" s="143">
        <f t="shared" si="6"/>
        <v>0</v>
      </c>
      <c r="X69" s="141" t="s">
        <v>0</v>
      </c>
      <c r="Y69" s="140"/>
    </row>
    <row r="70" spans="1:25" ht="14" x14ac:dyDescent="0.2">
      <c r="A70" s="38"/>
      <c r="B70" s="1"/>
      <c r="C70" s="1"/>
      <c r="D70" s="1"/>
      <c r="E70" s="1"/>
      <c r="F70" s="1"/>
      <c r="G70" s="1"/>
      <c r="H70" s="133"/>
      <c r="I70" s="134"/>
      <c r="J70" s="135"/>
      <c r="K70" s="10"/>
      <c r="L70" s="28"/>
      <c r="M70" s="33" t="str">
        <f>IF(ISBLANK(J70),"",VLOOKUP(J70,'6. Schablonvärden'!$K$3:$L$16,2,FALSE))</f>
        <v/>
      </c>
      <c r="N70" s="33" t="str">
        <f>IF(ISBLANK(J70),"",VLOOKUP(J70,'6. Schablonvärden'!$B$3:$E$16,4,FALSE))</f>
        <v/>
      </c>
      <c r="O70" s="44">
        <f t="shared" si="4"/>
        <v>0</v>
      </c>
      <c r="P70" s="136" t="s">
        <v>0</v>
      </c>
      <c r="Q70" s="135"/>
      <c r="R70" s="28"/>
      <c r="S70" s="45" t="str">
        <f>IF(ISBLANK(Q70),"",VLOOKUP(Q70,'6. Schablonvärden'!$K$3:$L$16,2,FALSE))</f>
        <v/>
      </c>
      <c r="T70" s="33" t="str">
        <f>IF(ISBLANK(Q70),"",VLOOKUP(Q70,'6. Schablonvärden'!$B$3:$E$16,4,FALSE))</f>
        <v/>
      </c>
      <c r="U70" s="44">
        <f t="shared" si="5"/>
        <v>0</v>
      </c>
      <c r="V70" s="136" t="s">
        <v>0</v>
      </c>
      <c r="W70" s="143">
        <f t="shared" si="6"/>
        <v>0</v>
      </c>
      <c r="X70" s="141" t="s">
        <v>0</v>
      </c>
      <c r="Y70" s="140"/>
    </row>
    <row r="71" spans="1:25" ht="14" x14ac:dyDescent="0.2">
      <c r="A71" s="38"/>
      <c r="B71" s="1"/>
      <c r="C71" s="1"/>
      <c r="D71" s="1"/>
      <c r="E71" s="1"/>
      <c r="F71" s="1"/>
      <c r="G71" s="1"/>
      <c r="H71" s="133"/>
      <c r="I71" s="134"/>
      <c r="J71" s="135"/>
      <c r="K71" s="10"/>
      <c r="L71" s="28"/>
      <c r="M71" s="33" t="str">
        <f>IF(ISBLANK(J71),"",VLOOKUP(J71,'6. Schablonvärden'!$K$3:$L$16,2,FALSE))</f>
        <v/>
      </c>
      <c r="N71" s="33" t="str">
        <f>IF(ISBLANK(J71),"",VLOOKUP(J71,'6. Schablonvärden'!$B$3:$E$16,4,FALSE))</f>
        <v/>
      </c>
      <c r="O71" s="44">
        <f t="shared" si="4"/>
        <v>0</v>
      </c>
      <c r="P71" s="136" t="s">
        <v>0</v>
      </c>
      <c r="Q71" s="135"/>
      <c r="R71" s="28"/>
      <c r="S71" s="45" t="str">
        <f>IF(ISBLANK(Q71),"",VLOOKUP(Q71,'6. Schablonvärden'!$K$3:$L$16,2,FALSE))</f>
        <v/>
      </c>
      <c r="T71" s="33" t="str">
        <f>IF(ISBLANK(Q71),"",VLOOKUP(Q71,'6. Schablonvärden'!$B$3:$E$16,4,FALSE))</f>
        <v/>
      </c>
      <c r="U71" s="44">
        <f t="shared" si="5"/>
        <v>0</v>
      </c>
      <c r="V71" s="136" t="s">
        <v>0</v>
      </c>
      <c r="W71" s="143">
        <f t="shared" si="6"/>
        <v>0</v>
      </c>
      <c r="X71" s="141" t="s">
        <v>0</v>
      </c>
      <c r="Y71" s="140"/>
    </row>
    <row r="72" spans="1:25" ht="14" x14ac:dyDescent="0.2">
      <c r="A72" s="38"/>
      <c r="B72" s="1"/>
      <c r="C72" s="1"/>
      <c r="D72" s="1"/>
      <c r="E72" s="1"/>
      <c r="F72" s="1"/>
      <c r="G72" s="1"/>
      <c r="H72" s="133"/>
      <c r="I72" s="134"/>
      <c r="J72" s="135"/>
      <c r="K72" s="10"/>
      <c r="L72" s="28"/>
      <c r="M72" s="33" t="str">
        <f>IF(ISBLANK(J72),"",VLOOKUP(J72,'6. Schablonvärden'!$K$3:$L$16,2,FALSE))</f>
        <v/>
      </c>
      <c r="N72" s="33" t="str">
        <f>IF(ISBLANK(J72),"",VLOOKUP(J72,'6. Schablonvärden'!$B$3:$E$16,4,FALSE))</f>
        <v/>
      </c>
      <c r="O72" s="44">
        <f t="shared" si="4"/>
        <v>0</v>
      </c>
      <c r="P72" s="136" t="s">
        <v>0</v>
      </c>
      <c r="Q72" s="135"/>
      <c r="R72" s="28"/>
      <c r="S72" s="45" t="str">
        <f>IF(ISBLANK(Q72),"",VLOOKUP(Q72,'6. Schablonvärden'!$K$3:$L$16,2,FALSE))</f>
        <v/>
      </c>
      <c r="T72" s="33" t="str">
        <f>IF(ISBLANK(Q72),"",VLOOKUP(Q72,'6. Schablonvärden'!$B$3:$E$16,4,FALSE))</f>
        <v/>
      </c>
      <c r="U72" s="44">
        <f t="shared" si="5"/>
        <v>0</v>
      </c>
      <c r="V72" s="136" t="s">
        <v>0</v>
      </c>
      <c r="W72" s="143">
        <f t="shared" si="6"/>
        <v>0</v>
      </c>
      <c r="X72" s="141" t="s">
        <v>0</v>
      </c>
      <c r="Y72" s="140"/>
    </row>
    <row r="73" spans="1:25" ht="14" x14ac:dyDescent="0.2">
      <c r="A73" s="38"/>
      <c r="B73" s="1"/>
      <c r="C73" s="1"/>
      <c r="D73" s="1"/>
      <c r="E73" s="1"/>
      <c r="F73" s="1"/>
      <c r="G73" s="1"/>
      <c r="H73" s="133"/>
      <c r="I73" s="134"/>
      <c r="J73" s="135"/>
      <c r="K73" s="10"/>
      <c r="L73" s="28"/>
      <c r="M73" s="33" t="str">
        <f>IF(ISBLANK(J73),"",VLOOKUP(J73,'6. Schablonvärden'!$K$3:$L$16,2,FALSE))</f>
        <v/>
      </c>
      <c r="N73" s="33" t="str">
        <f>IF(ISBLANK(J73),"",VLOOKUP(J73,'6. Schablonvärden'!$B$3:$E$16,4,FALSE))</f>
        <v/>
      </c>
      <c r="O73" s="44">
        <f t="shared" si="4"/>
        <v>0</v>
      </c>
      <c r="P73" s="136" t="s">
        <v>0</v>
      </c>
      <c r="Q73" s="135"/>
      <c r="R73" s="28"/>
      <c r="S73" s="45" t="str">
        <f>IF(ISBLANK(Q73),"",VLOOKUP(Q73,'6. Schablonvärden'!$K$3:$L$16,2,FALSE))</f>
        <v/>
      </c>
      <c r="T73" s="33" t="str">
        <f>IF(ISBLANK(Q73),"",VLOOKUP(Q73,'6. Schablonvärden'!$B$3:$E$16,4,FALSE))</f>
        <v/>
      </c>
      <c r="U73" s="44">
        <f t="shared" si="5"/>
        <v>0</v>
      </c>
      <c r="V73" s="136" t="s">
        <v>0</v>
      </c>
      <c r="W73" s="143">
        <f t="shared" si="6"/>
        <v>0</v>
      </c>
      <c r="X73" s="141" t="s">
        <v>0</v>
      </c>
      <c r="Y73" s="140"/>
    </row>
    <row r="74" spans="1:25" ht="14" x14ac:dyDescent="0.2">
      <c r="A74" s="38"/>
      <c r="B74" s="1"/>
      <c r="C74" s="1"/>
      <c r="D74" s="1"/>
      <c r="E74" s="1"/>
      <c r="F74" s="1"/>
      <c r="G74" s="1"/>
      <c r="H74" s="133"/>
      <c r="I74" s="134"/>
      <c r="J74" s="135"/>
      <c r="K74" s="10"/>
      <c r="L74" s="28"/>
      <c r="M74" s="33" t="str">
        <f>IF(ISBLANK(J74),"",VLOOKUP(J74,'6. Schablonvärden'!$K$3:$L$16,2,FALSE))</f>
        <v/>
      </c>
      <c r="N74" s="33" t="str">
        <f>IF(ISBLANK(J74),"",VLOOKUP(J74,'6. Schablonvärden'!$B$3:$E$16,4,FALSE))</f>
        <v/>
      </c>
      <c r="O74" s="44">
        <f t="shared" si="4"/>
        <v>0</v>
      </c>
      <c r="P74" s="136" t="s">
        <v>0</v>
      </c>
      <c r="Q74" s="135"/>
      <c r="R74" s="28"/>
      <c r="S74" s="45" t="str">
        <f>IF(ISBLANK(Q74),"",VLOOKUP(Q74,'6. Schablonvärden'!$K$3:$L$16,2,FALSE))</f>
        <v/>
      </c>
      <c r="T74" s="33" t="str">
        <f>IF(ISBLANK(Q74),"",VLOOKUP(Q74,'6. Schablonvärden'!$B$3:$E$16,4,FALSE))</f>
        <v/>
      </c>
      <c r="U74" s="44">
        <f t="shared" si="5"/>
        <v>0</v>
      </c>
      <c r="V74" s="136" t="s">
        <v>0</v>
      </c>
      <c r="W74" s="143">
        <f t="shared" si="6"/>
        <v>0</v>
      </c>
      <c r="X74" s="141" t="s">
        <v>0</v>
      </c>
      <c r="Y74" s="140"/>
    </row>
    <row r="75" spans="1:25" ht="14" x14ac:dyDescent="0.2">
      <c r="A75" s="38"/>
      <c r="B75" s="1"/>
      <c r="C75" s="1"/>
      <c r="D75" s="1"/>
      <c r="E75" s="1"/>
      <c r="F75" s="1"/>
      <c r="G75" s="1"/>
      <c r="H75" s="133"/>
      <c r="I75" s="134"/>
      <c r="J75" s="135"/>
      <c r="K75" s="10"/>
      <c r="L75" s="28"/>
      <c r="M75" s="33" t="str">
        <f>IF(ISBLANK(J75),"",VLOOKUP(J75,'6. Schablonvärden'!$K$3:$L$16,2,FALSE))</f>
        <v/>
      </c>
      <c r="N75" s="33" t="str">
        <f>IF(ISBLANK(J75),"",VLOOKUP(J75,'6. Schablonvärden'!$B$3:$E$16,4,FALSE))</f>
        <v/>
      </c>
      <c r="O75" s="44">
        <f t="shared" si="4"/>
        <v>0</v>
      </c>
      <c r="P75" s="136" t="s">
        <v>0</v>
      </c>
      <c r="Q75" s="135"/>
      <c r="R75" s="28"/>
      <c r="S75" s="45" t="str">
        <f>IF(ISBLANK(Q75),"",VLOOKUP(Q75,'6. Schablonvärden'!$K$3:$L$16,2,FALSE))</f>
        <v/>
      </c>
      <c r="T75" s="33" t="str">
        <f>IF(ISBLANK(Q75),"",VLOOKUP(Q75,'6. Schablonvärden'!$B$3:$E$16,4,FALSE))</f>
        <v/>
      </c>
      <c r="U75" s="44">
        <f t="shared" si="5"/>
        <v>0</v>
      </c>
      <c r="V75" s="136" t="s">
        <v>0</v>
      </c>
      <c r="W75" s="143">
        <f t="shared" si="6"/>
        <v>0</v>
      </c>
      <c r="X75" s="141" t="s">
        <v>0</v>
      </c>
      <c r="Y75" s="140"/>
    </row>
    <row r="76" spans="1:25" ht="14" x14ac:dyDescent="0.2">
      <c r="A76" s="38"/>
      <c r="B76" s="1"/>
      <c r="C76" s="1"/>
      <c r="D76" s="1"/>
      <c r="E76" s="1"/>
      <c r="F76" s="1"/>
      <c r="G76" s="1"/>
      <c r="H76" s="133"/>
      <c r="I76" s="134"/>
      <c r="J76" s="135"/>
      <c r="K76" s="10"/>
      <c r="L76" s="28"/>
      <c r="M76" s="33" t="str">
        <f>IF(ISBLANK(J76),"",VLOOKUP(J76,'6. Schablonvärden'!$K$3:$L$16,2,FALSE))</f>
        <v/>
      </c>
      <c r="N76" s="33" t="str">
        <f>IF(ISBLANK(J76),"",VLOOKUP(J76,'6. Schablonvärden'!$B$3:$E$16,4,FALSE))</f>
        <v/>
      </c>
      <c r="O76" s="44">
        <f t="shared" si="4"/>
        <v>0</v>
      </c>
      <c r="P76" s="136" t="s">
        <v>0</v>
      </c>
      <c r="Q76" s="135"/>
      <c r="R76" s="28"/>
      <c r="S76" s="45" t="str">
        <f>IF(ISBLANK(Q76),"",VLOOKUP(Q76,'6. Schablonvärden'!$K$3:$L$16,2,FALSE))</f>
        <v/>
      </c>
      <c r="T76" s="33" t="str">
        <f>IF(ISBLANK(Q76),"",VLOOKUP(Q76,'6. Schablonvärden'!$B$3:$E$16,4,FALSE))</f>
        <v/>
      </c>
      <c r="U76" s="44">
        <f t="shared" si="5"/>
        <v>0</v>
      </c>
      <c r="V76" s="136" t="s">
        <v>0</v>
      </c>
      <c r="W76" s="143">
        <f t="shared" si="6"/>
        <v>0</v>
      </c>
      <c r="X76" s="141" t="s">
        <v>0</v>
      </c>
      <c r="Y76" s="140"/>
    </row>
    <row r="77" spans="1:25" ht="14" x14ac:dyDescent="0.2">
      <c r="A77" s="38"/>
      <c r="B77" s="1"/>
      <c r="C77" s="1"/>
      <c r="D77" s="1"/>
      <c r="E77" s="1"/>
      <c r="F77" s="1"/>
      <c r="G77" s="1"/>
      <c r="H77" s="133"/>
      <c r="I77" s="134"/>
      <c r="J77" s="135"/>
      <c r="K77" s="10"/>
      <c r="L77" s="28"/>
      <c r="M77" s="33" t="str">
        <f>IF(ISBLANK(J77),"",VLOOKUP(J77,'6. Schablonvärden'!$K$3:$L$16,2,FALSE))</f>
        <v/>
      </c>
      <c r="N77" s="33" t="str">
        <f>IF(ISBLANK(J77),"",VLOOKUP(J77,'6. Schablonvärden'!$B$3:$E$16,4,FALSE))</f>
        <v/>
      </c>
      <c r="O77" s="44">
        <f t="shared" si="4"/>
        <v>0</v>
      </c>
      <c r="P77" s="136" t="s">
        <v>0</v>
      </c>
      <c r="Q77" s="135"/>
      <c r="R77" s="28"/>
      <c r="S77" s="45" t="str">
        <f>IF(ISBLANK(Q77),"",VLOOKUP(Q77,'6. Schablonvärden'!$K$3:$L$16,2,FALSE))</f>
        <v/>
      </c>
      <c r="T77" s="33" t="str">
        <f>IF(ISBLANK(Q77),"",VLOOKUP(Q77,'6. Schablonvärden'!$B$3:$E$16,4,FALSE))</f>
        <v/>
      </c>
      <c r="U77" s="44">
        <f t="shared" si="5"/>
        <v>0</v>
      </c>
      <c r="V77" s="136" t="s">
        <v>0</v>
      </c>
      <c r="W77" s="143">
        <f t="shared" si="6"/>
        <v>0</v>
      </c>
      <c r="X77" s="141" t="s">
        <v>0</v>
      </c>
      <c r="Y77" s="140"/>
    </row>
    <row r="78" spans="1:25" ht="14" x14ac:dyDescent="0.2">
      <c r="A78" s="39"/>
      <c r="B78" s="1"/>
      <c r="C78" s="1"/>
      <c r="D78" s="1"/>
      <c r="E78" s="1"/>
      <c r="F78" s="1"/>
      <c r="G78" s="1"/>
      <c r="H78" s="133"/>
      <c r="I78" s="134"/>
      <c r="J78" s="135"/>
      <c r="K78" s="10"/>
      <c r="L78" s="28"/>
      <c r="M78" s="33" t="str">
        <f>IF(ISBLANK(J78),"",VLOOKUP(J78,'6. Schablonvärden'!$K$3:$L$16,2,FALSE))</f>
        <v/>
      </c>
      <c r="N78" s="33" t="str">
        <f>IF(ISBLANK(J78),"",VLOOKUP(J78,'6. Schablonvärden'!$B$3:$E$16,4,FALSE))</f>
        <v/>
      </c>
      <c r="O78" s="44">
        <f t="shared" si="4"/>
        <v>0</v>
      </c>
      <c r="P78" s="136" t="s">
        <v>0</v>
      </c>
      <c r="Q78" s="135"/>
      <c r="R78" s="28"/>
      <c r="S78" s="45" t="str">
        <f>IF(ISBLANK(Q78),"",VLOOKUP(Q78,'6. Schablonvärden'!$K$3:$L$16,2,FALSE))</f>
        <v/>
      </c>
      <c r="T78" s="33" t="str">
        <f>IF(ISBLANK(Q78),"",VLOOKUP(Q78,'6. Schablonvärden'!$B$3:$E$16,4,FALSE))</f>
        <v/>
      </c>
      <c r="U78" s="44">
        <f t="shared" si="5"/>
        <v>0</v>
      </c>
      <c r="V78" s="136" t="s">
        <v>0</v>
      </c>
      <c r="W78" s="143">
        <f t="shared" si="6"/>
        <v>0</v>
      </c>
      <c r="X78" s="141" t="s">
        <v>0</v>
      </c>
      <c r="Y78" s="140"/>
    </row>
    <row r="79" spans="1:25" ht="14" x14ac:dyDescent="0.2">
      <c r="A79" s="39"/>
      <c r="B79" s="1"/>
      <c r="C79" s="1"/>
      <c r="D79" s="1"/>
      <c r="E79" s="1"/>
      <c r="F79" s="1"/>
      <c r="G79" s="1"/>
      <c r="H79" s="133"/>
      <c r="I79" s="134"/>
      <c r="J79" s="135"/>
      <c r="K79" s="10"/>
      <c r="L79" s="28"/>
      <c r="M79" s="33" t="str">
        <f>IF(ISBLANK(J79),"",VLOOKUP(J79,'6. Schablonvärden'!$K$3:$L$16,2,FALSE))</f>
        <v/>
      </c>
      <c r="N79" s="33" t="str">
        <f>IF(ISBLANK(J79),"",VLOOKUP(J79,'6. Schablonvärden'!$B$3:$E$16,4,FALSE))</f>
        <v/>
      </c>
      <c r="O79" s="44">
        <f t="shared" si="4"/>
        <v>0</v>
      </c>
      <c r="P79" s="136" t="s">
        <v>0</v>
      </c>
      <c r="Q79" s="135"/>
      <c r="R79" s="28"/>
      <c r="S79" s="45" t="str">
        <f>IF(ISBLANK(Q79),"",VLOOKUP(Q79,'6. Schablonvärden'!$K$3:$L$16,2,FALSE))</f>
        <v/>
      </c>
      <c r="T79" s="33" t="str">
        <f>IF(ISBLANK(Q79),"",VLOOKUP(Q79,'6. Schablonvärden'!$B$3:$E$16,4,FALSE))</f>
        <v/>
      </c>
      <c r="U79" s="44">
        <f t="shared" si="5"/>
        <v>0</v>
      </c>
      <c r="V79" s="136" t="s">
        <v>0</v>
      </c>
      <c r="W79" s="143">
        <f t="shared" si="6"/>
        <v>0</v>
      </c>
      <c r="X79" s="141" t="s">
        <v>0</v>
      </c>
      <c r="Y79" s="140"/>
    </row>
    <row r="80" spans="1:25" ht="14" x14ac:dyDescent="0.2">
      <c r="A80" s="39"/>
      <c r="B80" s="1"/>
      <c r="C80" s="1"/>
      <c r="D80" s="1"/>
      <c r="E80" s="1"/>
      <c r="F80" s="1"/>
      <c r="G80" s="1"/>
      <c r="H80" s="133"/>
      <c r="I80" s="134"/>
      <c r="J80" s="135"/>
      <c r="K80" s="10"/>
      <c r="L80" s="28"/>
      <c r="M80" s="33" t="str">
        <f>IF(ISBLANK(J80),"",VLOOKUP(J80,'6. Schablonvärden'!$K$3:$L$16,2,FALSE))</f>
        <v/>
      </c>
      <c r="N80" s="33" t="str">
        <f>IF(ISBLANK(J80),"",VLOOKUP(J80,'6. Schablonvärden'!$B$3:$E$16,4,FALSE))</f>
        <v/>
      </c>
      <c r="O80" s="44">
        <f t="shared" si="4"/>
        <v>0</v>
      </c>
      <c r="P80" s="136" t="s">
        <v>0</v>
      </c>
      <c r="Q80" s="135"/>
      <c r="R80" s="28"/>
      <c r="S80" s="45" t="str">
        <f>IF(ISBLANK(Q80),"",VLOOKUP(Q80,'6. Schablonvärden'!$K$3:$L$16,2,FALSE))</f>
        <v/>
      </c>
      <c r="T80" s="33" t="str">
        <f>IF(ISBLANK(Q80),"",VLOOKUP(Q80,'6. Schablonvärden'!$B$3:$E$16,4,FALSE))</f>
        <v/>
      </c>
      <c r="U80" s="44">
        <f t="shared" si="5"/>
        <v>0</v>
      </c>
      <c r="V80" s="136" t="s">
        <v>0</v>
      </c>
      <c r="W80" s="143">
        <f t="shared" si="6"/>
        <v>0</v>
      </c>
      <c r="X80" s="141" t="s">
        <v>0</v>
      </c>
      <c r="Y80" s="140"/>
    </row>
    <row r="81" spans="1:25" ht="14" x14ac:dyDescent="0.2">
      <c r="A81" s="39"/>
      <c r="B81" s="1"/>
      <c r="C81" s="1"/>
      <c r="D81" s="1"/>
      <c r="E81" s="1"/>
      <c r="F81" s="1"/>
      <c r="G81" s="1"/>
      <c r="H81" s="133"/>
      <c r="I81" s="134"/>
      <c r="J81" s="135"/>
      <c r="K81" s="10"/>
      <c r="L81" s="28"/>
      <c r="M81" s="33" t="str">
        <f>IF(ISBLANK(J81),"",VLOOKUP(J81,'6. Schablonvärden'!$K$3:$L$16,2,FALSE))</f>
        <v/>
      </c>
      <c r="N81" s="33" t="str">
        <f>IF(ISBLANK(J81),"",VLOOKUP(J81,'6. Schablonvärden'!$B$3:$E$16,4,FALSE))</f>
        <v/>
      </c>
      <c r="O81" s="44">
        <f t="shared" si="4"/>
        <v>0</v>
      </c>
      <c r="P81" s="136" t="s">
        <v>0</v>
      </c>
      <c r="Q81" s="135"/>
      <c r="R81" s="28"/>
      <c r="S81" s="45" t="str">
        <f>IF(ISBLANK(Q81),"",VLOOKUP(Q81,'6. Schablonvärden'!$K$3:$L$16,2,FALSE))</f>
        <v/>
      </c>
      <c r="T81" s="33" t="str">
        <f>IF(ISBLANK(Q81),"",VLOOKUP(Q81,'6. Schablonvärden'!$B$3:$E$16,4,FALSE))</f>
        <v/>
      </c>
      <c r="U81" s="44">
        <f t="shared" si="5"/>
        <v>0</v>
      </c>
      <c r="V81" s="136" t="s">
        <v>0</v>
      </c>
      <c r="W81" s="143">
        <f t="shared" si="6"/>
        <v>0</v>
      </c>
      <c r="X81" s="141" t="s">
        <v>0</v>
      </c>
      <c r="Y81" s="140"/>
    </row>
    <row r="82" spans="1:25" ht="14" x14ac:dyDescent="0.2">
      <c r="A82" s="39"/>
      <c r="B82" s="1"/>
      <c r="C82" s="1"/>
      <c r="D82" s="1"/>
      <c r="E82" s="1"/>
      <c r="F82" s="1"/>
      <c r="G82" s="1"/>
      <c r="H82" s="133"/>
      <c r="I82" s="134"/>
      <c r="J82" s="135"/>
      <c r="K82" s="10"/>
      <c r="L82" s="28"/>
      <c r="M82" s="33" t="str">
        <f>IF(ISBLANK(J82),"",VLOOKUP(J82,'6. Schablonvärden'!$K$3:$L$16,2,FALSE))</f>
        <v/>
      </c>
      <c r="N82" s="33" t="str">
        <f>IF(ISBLANK(J82),"",VLOOKUP(J82,'6. Schablonvärden'!$B$3:$E$16,4,FALSE))</f>
        <v/>
      </c>
      <c r="O82" s="44">
        <f t="shared" si="4"/>
        <v>0</v>
      </c>
      <c r="P82" s="136" t="s">
        <v>0</v>
      </c>
      <c r="Q82" s="135"/>
      <c r="R82" s="28"/>
      <c r="S82" s="45" t="str">
        <f>IF(ISBLANK(Q82),"",VLOOKUP(Q82,'6. Schablonvärden'!$K$3:$L$16,2,FALSE))</f>
        <v/>
      </c>
      <c r="T82" s="33" t="str">
        <f>IF(ISBLANK(Q82),"",VLOOKUP(Q82,'6. Schablonvärden'!$B$3:$E$16,4,FALSE))</f>
        <v/>
      </c>
      <c r="U82" s="44">
        <f t="shared" si="5"/>
        <v>0</v>
      </c>
      <c r="V82" s="136" t="s">
        <v>0</v>
      </c>
      <c r="W82" s="143">
        <f t="shared" si="6"/>
        <v>0</v>
      </c>
      <c r="X82" s="141" t="s">
        <v>0</v>
      </c>
      <c r="Y82" s="140"/>
    </row>
    <row r="83" spans="1:25" ht="14" x14ac:dyDescent="0.2">
      <c r="A83" s="39"/>
      <c r="B83" s="1"/>
      <c r="C83" s="1"/>
      <c r="D83" s="1"/>
      <c r="E83" s="1"/>
      <c r="F83" s="1"/>
      <c r="G83" s="1"/>
      <c r="H83" s="133"/>
      <c r="I83" s="134"/>
      <c r="J83" s="135"/>
      <c r="K83" s="10"/>
      <c r="L83" s="28"/>
      <c r="M83" s="33" t="str">
        <f>IF(ISBLANK(J83),"",VLOOKUP(J83,'6. Schablonvärden'!$K$3:$L$16,2,FALSE))</f>
        <v/>
      </c>
      <c r="N83" s="33" t="str">
        <f>IF(ISBLANK(J83),"",VLOOKUP(J83,'6. Schablonvärden'!$B$3:$E$16,4,FALSE))</f>
        <v/>
      </c>
      <c r="O83" s="44">
        <f t="shared" si="4"/>
        <v>0</v>
      </c>
      <c r="P83" s="136" t="s">
        <v>0</v>
      </c>
      <c r="Q83" s="135"/>
      <c r="R83" s="28"/>
      <c r="S83" s="45" t="str">
        <f>IF(ISBLANK(Q83),"",VLOOKUP(Q83,'6. Schablonvärden'!$K$3:$L$16,2,FALSE))</f>
        <v/>
      </c>
      <c r="T83" s="33" t="str">
        <f>IF(ISBLANK(Q83),"",VLOOKUP(Q83,'6. Schablonvärden'!$B$3:$E$16,4,FALSE))</f>
        <v/>
      </c>
      <c r="U83" s="44">
        <f t="shared" si="5"/>
        <v>0</v>
      </c>
      <c r="V83" s="136" t="s">
        <v>0</v>
      </c>
      <c r="W83" s="143">
        <f t="shared" si="6"/>
        <v>0</v>
      </c>
      <c r="X83" s="141" t="s">
        <v>0</v>
      </c>
      <c r="Y83" s="140"/>
    </row>
    <row r="84" spans="1:25" ht="14" x14ac:dyDescent="0.2">
      <c r="A84" s="39"/>
      <c r="B84" s="1"/>
      <c r="C84" s="1"/>
      <c r="D84" s="1"/>
      <c r="E84" s="1"/>
      <c r="F84" s="1"/>
      <c r="G84" s="1"/>
      <c r="H84" s="133"/>
      <c r="I84" s="134"/>
      <c r="J84" s="135"/>
      <c r="K84" s="10"/>
      <c r="L84" s="28"/>
      <c r="M84" s="33" t="str">
        <f>IF(ISBLANK(J84),"",VLOOKUP(J84,'6. Schablonvärden'!$K$3:$L$16,2,FALSE))</f>
        <v/>
      </c>
      <c r="N84" s="33" t="str">
        <f>IF(ISBLANK(J84),"",VLOOKUP(J84,'6. Schablonvärden'!$B$3:$E$16,4,FALSE))</f>
        <v/>
      </c>
      <c r="O84" s="44">
        <f t="shared" si="4"/>
        <v>0</v>
      </c>
      <c r="P84" s="136" t="s">
        <v>0</v>
      </c>
      <c r="Q84" s="135"/>
      <c r="R84" s="28"/>
      <c r="S84" s="45" t="str">
        <f>IF(ISBLANK(Q84),"",VLOOKUP(Q84,'6. Schablonvärden'!$K$3:$L$16,2,FALSE))</f>
        <v/>
      </c>
      <c r="T84" s="33" t="str">
        <f>IF(ISBLANK(Q84),"",VLOOKUP(Q84,'6. Schablonvärden'!$B$3:$E$16,4,FALSE))</f>
        <v/>
      </c>
      <c r="U84" s="44">
        <f t="shared" si="5"/>
        <v>0</v>
      </c>
      <c r="V84" s="136" t="s">
        <v>0</v>
      </c>
      <c r="W84" s="143">
        <f t="shared" si="6"/>
        <v>0</v>
      </c>
      <c r="X84" s="141" t="s">
        <v>0</v>
      </c>
      <c r="Y84" s="140"/>
    </row>
    <row r="85" spans="1:25" ht="14" x14ac:dyDescent="0.2">
      <c r="A85" s="39"/>
      <c r="B85" s="1"/>
      <c r="C85" s="1"/>
      <c r="D85" s="1"/>
      <c r="E85" s="1"/>
      <c r="F85" s="1"/>
      <c r="G85" s="1"/>
      <c r="H85" s="133"/>
      <c r="I85" s="134"/>
      <c r="J85" s="135"/>
      <c r="K85" s="10"/>
      <c r="L85" s="28"/>
      <c r="M85" s="33" t="str">
        <f>IF(ISBLANK(J85),"",VLOOKUP(J85,'6. Schablonvärden'!$K$3:$L$16,2,FALSE))</f>
        <v/>
      </c>
      <c r="N85" s="33" t="str">
        <f>IF(ISBLANK(J85),"",VLOOKUP(J85,'6. Schablonvärden'!$B$3:$E$16,4,FALSE))</f>
        <v/>
      </c>
      <c r="O85" s="44">
        <f t="shared" si="4"/>
        <v>0</v>
      </c>
      <c r="P85" s="136" t="s">
        <v>0</v>
      </c>
      <c r="Q85" s="135"/>
      <c r="R85" s="28"/>
      <c r="S85" s="45" t="str">
        <f>IF(ISBLANK(Q85),"",VLOOKUP(Q85,'6. Schablonvärden'!$K$3:$L$16,2,FALSE))</f>
        <v/>
      </c>
      <c r="T85" s="33" t="str">
        <f>IF(ISBLANK(Q85),"",VLOOKUP(Q85,'6. Schablonvärden'!$B$3:$E$16,4,FALSE))</f>
        <v/>
      </c>
      <c r="U85" s="44">
        <f t="shared" si="5"/>
        <v>0</v>
      </c>
      <c r="V85" s="136" t="s">
        <v>0</v>
      </c>
      <c r="W85" s="143">
        <f t="shared" si="6"/>
        <v>0</v>
      </c>
      <c r="X85" s="141" t="s">
        <v>0</v>
      </c>
      <c r="Y85" s="140"/>
    </row>
    <row r="86" spans="1:25" ht="14" x14ac:dyDescent="0.2">
      <c r="A86" s="39"/>
      <c r="B86" s="1"/>
      <c r="C86" s="1"/>
      <c r="D86" s="1"/>
      <c r="E86" s="1"/>
      <c r="F86" s="1"/>
      <c r="G86" s="1"/>
      <c r="H86" s="133"/>
      <c r="I86" s="134"/>
      <c r="J86" s="135"/>
      <c r="K86" s="10"/>
      <c r="L86" s="28"/>
      <c r="M86" s="33" t="str">
        <f>IF(ISBLANK(J86),"",VLOOKUP(J86,'6. Schablonvärden'!$K$3:$L$16,2,FALSE))</f>
        <v/>
      </c>
      <c r="N86" s="33" t="str">
        <f>IF(ISBLANK(J86),"",VLOOKUP(J86,'6. Schablonvärden'!$B$3:$E$16,4,FALSE))</f>
        <v/>
      </c>
      <c r="O86" s="44">
        <f t="shared" si="4"/>
        <v>0</v>
      </c>
      <c r="P86" s="136" t="s">
        <v>0</v>
      </c>
      <c r="Q86" s="135"/>
      <c r="R86" s="28"/>
      <c r="S86" s="45" t="str">
        <f>IF(ISBLANK(Q86),"",VLOOKUP(Q86,'6. Schablonvärden'!$K$3:$L$16,2,FALSE))</f>
        <v/>
      </c>
      <c r="T86" s="33" t="str">
        <f>IF(ISBLANK(Q86),"",VLOOKUP(Q86,'6. Schablonvärden'!$B$3:$E$16,4,FALSE))</f>
        <v/>
      </c>
      <c r="U86" s="44">
        <f t="shared" si="5"/>
        <v>0</v>
      </c>
      <c r="V86" s="136" t="s">
        <v>0</v>
      </c>
      <c r="W86" s="143">
        <f t="shared" si="6"/>
        <v>0</v>
      </c>
      <c r="X86" s="141" t="s">
        <v>0</v>
      </c>
      <c r="Y86" s="140"/>
    </row>
    <row r="87" spans="1:25" ht="14" x14ac:dyDescent="0.2">
      <c r="A87" s="40"/>
      <c r="B87" s="1"/>
      <c r="C87" s="1"/>
      <c r="D87" s="1"/>
      <c r="E87" s="1"/>
      <c r="F87" s="1"/>
      <c r="G87" s="1"/>
      <c r="H87" s="133"/>
      <c r="I87" s="134"/>
      <c r="J87" s="135"/>
      <c r="K87" s="10"/>
      <c r="L87" s="28"/>
      <c r="M87" s="33" t="str">
        <f>IF(ISBLANK(J87),"",VLOOKUP(J87,'6. Schablonvärden'!$K$3:$L$16,2,FALSE))</f>
        <v/>
      </c>
      <c r="N87" s="33" t="str">
        <f>IF(ISBLANK(J87),"",VLOOKUP(J87,'6. Schablonvärden'!$B$3:$E$16,4,FALSE))</f>
        <v/>
      </c>
      <c r="O87" s="44">
        <f t="shared" si="4"/>
        <v>0</v>
      </c>
      <c r="P87" s="136" t="s">
        <v>0</v>
      </c>
      <c r="Q87" s="135"/>
      <c r="R87" s="28"/>
      <c r="S87" s="45" t="str">
        <f>IF(ISBLANK(Q87),"",VLOOKUP(Q87,'6. Schablonvärden'!$K$3:$L$16,2,FALSE))</f>
        <v/>
      </c>
      <c r="T87" s="33" t="str">
        <f>IF(ISBLANK(Q87),"",VLOOKUP(Q87,'6. Schablonvärden'!$B$3:$E$16,4,FALSE))</f>
        <v/>
      </c>
      <c r="U87" s="44">
        <f t="shared" si="5"/>
        <v>0</v>
      </c>
      <c r="V87" s="136" t="s">
        <v>0</v>
      </c>
      <c r="W87" s="143">
        <f t="shared" si="6"/>
        <v>0</v>
      </c>
      <c r="X87" s="141" t="s">
        <v>0</v>
      </c>
      <c r="Y87" s="140"/>
    </row>
    <row r="88" spans="1:25" ht="14" x14ac:dyDescent="0.2">
      <c r="A88" s="38"/>
      <c r="B88" s="1"/>
      <c r="C88" s="1"/>
      <c r="D88" s="1"/>
      <c r="E88" s="1"/>
      <c r="F88" s="1"/>
      <c r="G88" s="1"/>
      <c r="H88" s="133"/>
      <c r="I88" s="134"/>
      <c r="J88" s="135"/>
      <c r="K88" s="10"/>
      <c r="L88" s="28"/>
      <c r="M88" s="33" t="str">
        <f>IF(ISBLANK(J88),"",VLOOKUP(J88,'6. Schablonvärden'!$K$3:$L$16,2,FALSE))</f>
        <v/>
      </c>
      <c r="N88" s="33" t="str">
        <f>IF(ISBLANK(J88),"",VLOOKUP(J88,'6. Schablonvärden'!$B$3:$E$16,4,FALSE))</f>
        <v/>
      </c>
      <c r="O88" s="44">
        <f t="shared" si="4"/>
        <v>0</v>
      </c>
      <c r="P88" s="136" t="s">
        <v>0</v>
      </c>
      <c r="Q88" s="135"/>
      <c r="R88" s="28"/>
      <c r="S88" s="45" t="str">
        <f>IF(ISBLANK(Q88),"",VLOOKUP(Q88,'6. Schablonvärden'!$K$3:$L$16,2,FALSE))</f>
        <v/>
      </c>
      <c r="T88" s="33" t="str">
        <f>IF(ISBLANK(Q88),"",VLOOKUP(Q88,'6. Schablonvärden'!$B$3:$E$16,4,FALSE))</f>
        <v/>
      </c>
      <c r="U88" s="44">
        <f t="shared" si="5"/>
        <v>0</v>
      </c>
      <c r="V88" s="136" t="s">
        <v>0</v>
      </c>
      <c r="W88" s="143">
        <f t="shared" si="6"/>
        <v>0</v>
      </c>
      <c r="X88" s="141" t="s">
        <v>0</v>
      </c>
      <c r="Y88" s="140"/>
    </row>
    <row r="89" spans="1:25" ht="14" x14ac:dyDescent="0.2">
      <c r="A89" s="38"/>
      <c r="B89" s="1"/>
      <c r="C89" s="1"/>
      <c r="D89" s="1"/>
      <c r="E89" s="1"/>
      <c r="F89" s="1"/>
      <c r="G89" s="1"/>
      <c r="H89" s="133"/>
      <c r="I89" s="134"/>
      <c r="J89" s="135"/>
      <c r="K89" s="10"/>
      <c r="L89" s="28"/>
      <c r="M89" s="33" t="str">
        <f>IF(ISBLANK(J89),"",VLOOKUP(J89,'6. Schablonvärden'!$K$3:$L$16,2,FALSE))</f>
        <v/>
      </c>
      <c r="N89" s="33" t="str">
        <f>IF(ISBLANK(J89),"",VLOOKUP(J89,'6. Schablonvärden'!$B$3:$E$16,4,FALSE))</f>
        <v/>
      </c>
      <c r="O89" s="44">
        <f t="shared" si="4"/>
        <v>0</v>
      </c>
      <c r="P89" s="136" t="s">
        <v>0</v>
      </c>
      <c r="Q89" s="135"/>
      <c r="R89" s="28"/>
      <c r="S89" s="45" t="str">
        <f>IF(ISBLANK(Q89),"",VLOOKUP(Q89,'6. Schablonvärden'!$K$3:$L$16,2,FALSE))</f>
        <v/>
      </c>
      <c r="T89" s="33" t="str">
        <f>IF(ISBLANK(Q89),"",VLOOKUP(Q89,'6. Schablonvärden'!$B$3:$E$16,4,FALSE))</f>
        <v/>
      </c>
      <c r="U89" s="44">
        <f t="shared" si="5"/>
        <v>0</v>
      </c>
      <c r="V89" s="136" t="s">
        <v>0</v>
      </c>
      <c r="W89" s="143">
        <f t="shared" si="6"/>
        <v>0</v>
      </c>
      <c r="X89" s="141" t="s">
        <v>0</v>
      </c>
      <c r="Y89" s="140"/>
    </row>
    <row r="90" spans="1:25" ht="14" x14ac:dyDescent="0.2">
      <c r="A90" s="38"/>
      <c r="B90" s="1"/>
      <c r="C90" s="1"/>
      <c r="D90" s="1"/>
      <c r="E90" s="1"/>
      <c r="F90" s="1"/>
      <c r="G90" s="1"/>
      <c r="H90" s="133"/>
      <c r="I90" s="134"/>
      <c r="J90" s="135"/>
      <c r="K90" s="10"/>
      <c r="L90" s="28"/>
      <c r="M90" s="33" t="str">
        <f>IF(ISBLANK(J90),"",VLOOKUP(J90,'6. Schablonvärden'!$K$3:$L$16,2,FALSE))</f>
        <v/>
      </c>
      <c r="N90" s="33" t="str">
        <f>IF(ISBLANK(J90),"",VLOOKUP(J90,'6. Schablonvärden'!$B$3:$E$16,4,FALSE))</f>
        <v/>
      </c>
      <c r="O90" s="44">
        <f t="shared" si="4"/>
        <v>0</v>
      </c>
      <c r="P90" s="136" t="s">
        <v>0</v>
      </c>
      <c r="Q90" s="135"/>
      <c r="R90" s="28"/>
      <c r="S90" s="45" t="str">
        <f>IF(ISBLANK(Q90),"",VLOOKUP(Q90,'6. Schablonvärden'!$K$3:$L$16,2,FALSE))</f>
        <v/>
      </c>
      <c r="T90" s="33" t="str">
        <f>IF(ISBLANK(Q90),"",VLOOKUP(Q90,'6. Schablonvärden'!$B$3:$E$16,4,FALSE))</f>
        <v/>
      </c>
      <c r="U90" s="44">
        <f t="shared" si="5"/>
        <v>0</v>
      </c>
      <c r="V90" s="136" t="s">
        <v>0</v>
      </c>
      <c r="W90" s="143">
        <f t="shared" si="6"/>
        <v>0</v>
      </c>
      <c r="X90" s="141" t="s">
        <v>0</v>
      </c>
      <c r="Y90" s="140"/>
    </row>
    <row r="91" spans="1:25" ht="14" x14ac:dyDescent="0.2">
      <c r="A91" s="38"/>
      <c r="B91" s="1"/>
      <c r="C91" s="1"/>
      <c r="D91" s="1"/>
      <c r="E91" s="1"/>
      <c r="F91" s="1"/>
      <c r="G91" s="1"/>
      <c r="H91" s="133"/>
      <c r="I91" s="134"/>
      <c r="J91" s="135"/>
      <c r="K91" s="10"/>
      <c r="L91" s="28"/>
      <c r="M91" s="33" t="str">
        <f>IF(ISBLANK(J91),"",VLOOKUP(J91,'6. Schablonvärden'!$K$3:$L$16,2,FALSE))</f>
        <v/>
      </c>
      <c r="N91" s="33" t="str">
        <f>IF(ISBLANK(J91),"",VLOOKUP(J91,'6. Schablonvärden'!$B$3:$E$16,4,FALSE))</f>
        <v/>
      </c>
      <c r="O91" s="44">
        <f t="shared" si="4"/>
        <v>0</v>
      </c>
      <c r="P91" s="136" t="s">
        <v>0</v>
      </c>
      <c r="Q91" s="135"/>
      <c r="R91" s="28"/>
      <c r="S91" s="45" t="str">
        <f>IF(ISBLANK(Q91),"",VLOOKUP(Q91,'6. Schablonvärden'!$K$3:$L$16,2,FALSE))</f>
        <v/>
      </c>
      <c r="T91" s="33" t="str">
        <f>IF(ISBLANK(Q91),"",VLOOKUP(Q91,'6. Schablonvärden'!$B$3:$E$16,4,FALSE))</f>
        <v/>
      </c>
      <c r="U91" s="44">
        <f t="shared" si="5"/>
        <v>0</v>
      </c>
      <c r="V91" s="136" t="s">
        <v>0</v>
      </c>
      <c r="W91" s="143">
        <f t="shared" si="6"/>
        <v>0</v>
      </c>
      <c r="X91" s="141" t="s">
        <v>0</v>
      </c>
      <c r="Y91" s="140"/>
    </row>
    <row r="92" spans="1:25" ht="14" x14ac:dyDescent="0.2">
      <c r="A92" s="38"/>
      <c r="B92" s="1"/>
      <c r="C92" s="1"/>
      <c r="D92" s="1"/>
      <c r="E92" s="1"/>
      <c r="F92" s="1"/>
      <c r="G92" s="1"/>
      <c r="H92" s="133"/>
      <c r="I92" s="134"/>
      <c r="J92" s="135"/>
      <c r="K92" s="10"/>
      <c r="L92" s="28"/>
      <c r="M92" s="33" t="str">
        <f>IF(ISBLANK(J92),"",VLOOKUP(J92,'6. Schablonvärden'!$K$3:$L$16,2,FALSE))</f>
        <v/>
      </c>
      <c r="N92" s="33" t="str">
        <f>IF(ISBLANK(J92),"",VLOOKUP(J92,'6. Schablonvärden'!$B$3:$E$16,4,FALSE))</f>
        <v/>
      </c>
      <c r="O92" s="44">
        <f>IF(L92,(L92*N92),(0))</f>
        <v>0</v>
      </c>
      <c r="P92" s="136" t="s">
        <v>0</v>
      </c>
      <c r="Q92" s="135"/>
      <c r="R92" s="28"/>
      <c r="S92" s="45" t="str">
        <f>IF(ISBLANK(Q92),"",VLOOKUP(Q92,'6. Schablonvärden'!$K$3:$L$16,2,FALSE))</f>
        <v/>
      </c>
      <c r="T92" s="33" t="str">
        <f>IF(ISBLANK(Q92),"",VLOOKUP(Q92,'6. Schablonvärden'!$B$3:$E$16,4,FALSE))</f>
        <v/>
      </c>
      <c r="U92" s="44">
        <f t="shared" si="5"/>
        <v>0</v>
      </c>
      <c r="V92" s="136" t="s">
        <v>0</v>
      </c>
      <c r="W92" s="143">
        <f t="shared" si="6"/>
        <v>0</v>
      </c>
      <c r="X92" s="141" t="s">
        <v>0</v>
      </c>
      <c r="Y92" s="140"/>
    </row>
    <row r="93" spans="1:25" ht="14" x14ac:dyDescent="0.2">
      <c r="A93" s="38"/>
      <c r="B93" s="1"/>
      <c r="C93" s="1"/>
      <c r="D93" s="1"/>
      <c r="E93" s="1"/>
      <c r="F93" s="1"/>
      <c r="G93" s="1"/>
      <c r="H93" s="133"/>
      <c r="I93" s="134"/>
      <c r="J93" s="135"/>
      <c r="K93" s="10"/>
      <c r="L93" s="28"/>
      <c r="M93" s="33" t="str">
        <f>IF(ISBLANK(J93),"",VLOOKUP(J93,'6. Schablonvärden'!$K$3:$L$16,2,FALSE))</f>
        <v/>
      </c>
      <c r="N93" s="33" t="str">
        <f>IF(ISBLANK(J93),"",VLOOKUP(J93,'6. Schablonvärden'!$B$3:$E$16,4,FALSE))</f>
        <v/>
      </c>
      <c r="O93" s="44">
        <f t="shared" si="4"/>
        <v>0</v>
      </c>
      <c r="P93" s="136" t="s">
        <v>0</v>
      </c>
      <c r="Q93" s="135"/>
      <c r="R93" s="28"/>
      <c r="S93" s="45" t="str">
        <f>IF(ISBLANK(Q93),"",VLOOKUP(Q93,'6. Schablonvärden'!$K$3:$L$16,2,FALSE))</f>
        <v/>
      </c>
      <c r="T93" s="33" t="str">
        <f>IF(ISBLANK(Q93),"",VLOOKUP(Q93,'6. Schablonvärden'!$B$3:$E$16,4,FALSE))</f>
        <v/>
      </c>
      <c r="U93" s="44">
        <f t="shared" si="5"/>
        <v>0</v>
      </c>
      <c r="V93" s="136" t="s">
        <v>0</v>
      </c>
      <c r="W93" s="143">
        <f t="shared" si="6"/>
        <v>0</v>
      </c>
      <c r="X93" s="141" t="s">
        <v>0</v>
      </c>
      <c r="Y93" s="140"/>
    </row>
    <row r="94" spans="1:25" ht="14" x14ac:dyDescent="0.2">
      <c r="A94" s="38"/>
      <c r="B94" s="1"/>
      <c r="C94" s="1"/>
      <c r="D94" s="1"/>
      <c r="E94" s="1"/>
      <c r="F94" s="1"/>
      <c r="G94" s="1"/>
      <c r="H94" s="133"/>
      <c r="I94" s="134"/>
      <c r="J94" s="135"/>
      <c r="K94" s="10"/>
      <c r="L94" s="28"/>
      <c r="M94" s="33" t="str">
        <f>IF(ISBLANK(J94),"",VLOOKUP(J94,'6. Schablonvärden'!$K$3:$L$16,2,FALSE))</f>
        <v/>
      </c>
      <c r="N94" s="33" t="str">
        <f>IF(ISBLANK(J94),"",VLOOKUP(J94,'6. Schablonvärden'!$B$3:$E$16,4,FALSE))</f>
        <v/>
      </c>
      <c r="O94" s="44">
        <f t="shared" si="4"/>
        <v>0</v>
      </c>
      <c r="P94" s="136" t="s">
        <v>0</v>
      </c>
      <c r="Q94" s="135"/>
      <c r="R94" s="28"/>
      <c r="S94" s="45" t="str">
        <f>IF(ISBLANK(Q94),"",VLOOKUP(Q94,'6. Schablonvärden'!$K$3:$L$16,2,FALSE))</f>
        <v/>
      </c>
      <c r="T94" s="33" t="str">
        <f>IF(ISBLANK(Q94),"",VLOOKUP(Q94,'6. Schablonvärden'!$B$3:$E$16,4,FALSE))</f>
        <v/>
      </c>
      <c r="U94" s="44">
        <f t="shared" si="5"/>
        <v>0</v>
      </c>
      <c r="V94" s="136" t="s">
        <v>0</v>
      </c>
      <c r="W94" s="143">
        <f t="shared" si="6"/>
        <v>0</v>
      </c>
      <c r="X94" s="141" t="s">
        <v>0</v>
      </c>
      <c r="Y94" s="140"/>
    </row>
    <row r="95" spans="1:25" ht="14" x14ac:dyDescent="0.2">
      <c r="A95" s="38"/>
      <c r="B95" s="1"/>
      <c r="C95" s="1"/>
      <c r="D95" s="1"/>
      <c r="E95" s="1"/>
      <c r="F95" s="1"/>
      <c r="G95" s="1"/>
      <c r="H95" s="133"/>
      <c r="I95" s="134"/>
      <c r="J95" s="135"/>
      <c r="K95" s="10"/>
      <c r="L95" s="28"/>
      <c r="M95" s="33" t="str">
        <f>IF(ISBLANK(J95),"",VLOOKUP(J95,'6. Schablonvärden'!$K$3:$L$16,2,FALSE))</f>
        <v/>
      </c>
      <c r="N95" s="33" t="str">
        <f>IF(ISBLANK(J95),"",VLOOKUP(J95,'6. Schablonvärden'!$B$3:$E$16,4,FALSE))</f>
        <v/>
      </c>
      <c r="O95" s="44">
        <f t="shared" si="4"/>
        <v>0</v>
      </c>
      <c r="P95" s="136" t="s">
        <v>0</v>
      </c>
      <c r="Q95" s="135"/>
      <c r="R95" s="28"/>
      <c r="S95" s="45" t="str">
        <f>IF(ISBLANK(Q95),"",VLOOKUP(Q95,'6. Schablonvärden'!$K$3:$L$16,2,FALSE))</f>
        <v/>
      </c>
      <c r="T95" s="33" t="str">
        <f>IF(ISBLANK(Q95),"",VLOOKUP(Q95,'6. Schablonvärden'!$B$3:$E$16,4,FALSE))</f>
        <v/>
      </c>
      <c r="U95" s="44">
        <f t="shared" si="5"/>
        <v>0</v>
      </c>
      <c r="V95" s="136" t="s">
        <v>0</v>
      </c>
      <c r="W95" s="143">
        <f t="shared" si="6"/>
        <v>0</v>
      </c>
      <c r="X95" s="141" t="s">
        <v>0</v>
      </c>
      <c r="Y95" s="140"/>
    </row>
    <row r="96" spans="1:25" ht="14" x14ac:dyDescent="0.2">
      <c r="A96" s="38"/>
      <c r="B96" s="1"/>
      <c r="C96" s="1"/>
      <c r="D96" s="1"/>
      <c r="E96" s="1"/>
      <c r="F96" s="1"/>
      <c r="G96" s="1"/>
      <c r="H96" s="133"/>
      <c r="I96" s="134"/>
      <c r="J96" s="135"/>
      <c r="K96" s="10"/>
      <c r="L96" s="28"/>
      <c r="M96" s="33" t="str">
        <f>IF(ISBLANK(J96),"",VLOOKUP(J96,'6. Schablonvärden'!$K$3:$L$16,2,FALSE))</f>
        <v/>
      </c>
      <c r="N96" s="33" t="str">
        <f>IF(ISBLANK(J96),"",VLOOKUP(J96,'6. Schablonvärden'!$B$3:$E$16,4,FALSE))</f>
        <v/>
      </c>
      <c r="O96" s="44">
        <f t="shared" si="4"/>
        <v>0</v>
      </c>
      <c r="P96" s="136" t="s">
        <v>0</v>
      </c>
      <c r="Q96" s="135"/>
      <c r="R96" s="28"/>
      <c r="S96" s="45" t="str">
        <f>IF(ISBLANK(Q96),"",VLOOKUP(Q96,'6. Schablonvärden'!$K$3:$L$16,2,FALSE))</f>
        <v/>
      </c>
      <c r="T96" s="33" t="str">
        <f>IF(ISBLANK(Q96),"",VLOOKUP(Q96,'6. Schablonvärden'!$B$3:$E$16,4,FALSE))</f>
        <v/>
      </c>
      <c r="U96" s="44">
        <f t="shared" si="5"/>
        <v>0</v>
      </c>
      <c r="V96" s="136" t="s">
        <v>0</v>
      </c>
      <c r="W96" s="143">
        <f t="shared" si="6"/>
        <v>0</v>
      </c>
      <c r="X96" s="141" t="s">
        <v>0</v>
      </c>
      <c r="Y96" s="140"/>
    </row>
    <row r="97" spans="1:25" ht="14" x14ac:dyDescent="0.2">
      <c r="A97" s="38"/>
      <c r="B97" s="1"/>
      <c r="C97" s="1"/>
      <c r="D97" s="1"/>
      <c r="E97" s="1"/>
      <c r="F97" s="1"/>
      <c r="G97" s="1"/>
      <c r="H97" s="133"/>
      <c r="I97" s="134"/>
      <c r="J97" s="135"/>
      <c r="K97" s="10"/>
      <c r="L97" s="28"/>
      <c r="M97" s="33" t="str">
        <f>IF(ISBLANK(J97),"",VLOOKUP(J97,'6. Schablonvärden'!$K$3:$L$16,2,FALSE))</f>
        <v/>
      </c>
      <c r="N97" s="33" t="str">
        <f>IF(ISBLANK(J97),"",VLOOKUP(J97,'6. Schablonvärden'!$B$3:$E$16,4,FALSE))</f>
        <v/>
      </c>
      <c r="O97" s="44">
        <f t="shared" si="4"/>
        <v>0</v>
      </c>
      <c r="P97" s="136" t="s">
        <v>0</v>
      </c>
      <c r="Q97" s="135"/>
      <c r="R97" s="28"/>
      <c r="S97" s="45" t="str">
        <f>IF(ISBLANK(Q97),"",VLOOKUP(Q97,'6. Schablonvärden'!$K$3:$L$16,2,FALSE))</f>
        <v/>
      </c>
      <c r="T97" s="33" t="str">
        <f>IF(ISBLANK(Q97),"",VLOOKUP(Q97,'6. Schablonvärden'!$B$3:$E$16,4,FALSE))</f>
        <v/>
      </c>
      <c r="U97" s="44">
        <f t="shared" si="5"/>
        <v>0</v>
      </c>
      <c r="V97" s="136" t="s">
        <v>0</v>
      </c>
      <c r="W97" s="143">
        <f t="shared" si="6"/>
        <v>0</v>
      </c>
      <c r="X97" s="141" t="s">
        <v>0</v>
      </c>
      <c r="Y97" s="140"/>
    </row>
    <row r="98" spans="1:25" ht="14" x14ac:dyDescent="0.2">
      <c r="A98" s="38"/>
      <c r="B98" s="1"/>
      <c r="C98" s="1"/>
      <c r="D98" s="1"/>
      <c r="E98" s="1"/>
      <c r="F98" s="1"/>
      <c r="G98" s="1"/>
      <c r="H98" s="133"/>
      <c r="I98" s="134"/>
      <c r="J98" s="135"/>
      <c r="K98" s="10"/>
      <c r="L98" s="28"/>
      <c r="M98" s="33" t="str">
        <f>IF(ISBLANK(J98),"",VLOOKUP(J98,'6. Schablonvärden'!$K$3:$L$16,2,FALSE))</f>
        <v/>
      </c>
      <c r="N98" s="33" t="str">
        <f>IF(ISBLANK(J98),"",VLOOKUP(J98,'6. Schablonvärden'!$B$3:$E$16,4,FALSE))</f>
        <v/>
      </c>
      <c r="O98" s="44">
        <f t="shared" si="4"/>
        <v>0</v>
      </c>
      <c r="P98" s="136" t="s">
        <v>0</v>
      </c>
      <c r="Q98" s="135"/>
      <c r="R98" s="28"/>
      <c r="S98" s="45" t="str">
        <f>IF(ISBLANK(Q98),"",VLOOKUP(Q98,'6. Schablonvärden'!$K$3:$L$16,2,FALSE))</f>
        <v/>
      </c>
      <c r="T98" s="33" t="str">
        <f>IF(ISBLANK(Q98),"",VLOOKUP(Q98,'6. Schablonvärden'!$B$3:$E$16,4,FALSE))</f>
        <v/>
      </c>
      <c r="U98" s="44">
        <f t="shared" si="5"/>
        <v>0</v>
      </c>
      <c r="V98" s="136" t="s">
        <v>0</v>
      </c>
      <c r="W98" s="143">
        <f t="shared" si="6"/>
        <v>0</v>
      </c>
      <c r="X98" s="141" t="s">
        <v>0</v>
      </c>
      <c r="Y98" s="140"/>
    </row>
    <row r="99" spans="1:25" ht="14" x14ac:dyDescent="0.2">
      <c r="A99" s="38"/>
      <c r="B99" s="1"/>
      <c r="C99" s="1"/>
      <c r="D99" s="1"/>
      <c r="E99" s="1"/>
      <c r="F99" s="1"/>
      <c r="G99" s="1"/>
      <c r="H99" s="133"/>
      <c r="I99" s="134"/>
      <c r="J99" s="135"/>
      <c r="K99" s="10"/>
      <c r="L99" s="28"/>
      <c r="M99" s="33" t="str">
        <f>IF(ISBLANK(J99),"",VLOOKUP(J99,'6. Schablonvärden'!$K$3:$L$16,2,FALSE))</f>
        <v/>
      </c>
      <c r="N99" s="33" t="str">
        <f>IF(ISBLANK(J99),"",VLOOKUP(J99,'6. Schablonvärden'!$B$3:$E$16,4,FALSE))</f>
        <v/>
      </c>
      <c r="O99" s="44">
        <f t="shared" si="4"/>
        <v>0</v>
      </c>
      <c r="P99" s="136" t="s">
        <v>0</v>
      </c>
      <c r="Q99" s="135"/>
      <c r="R99" s="28"/>
      <c r="S99" s="45" t="str">
        <f>IF(ISBLANK(Q99),"",VLOOKUP(Q99,'6. Schablonvärden'!$K$3:$L$16,2,FALSE))</f>
        <v/>
      </c>
      <c r="T99" s="33" t="str">
        <f>IF(ISBLANK(Q99),"",VLOOKUP(Q99,'6. Schablonvärden'!$B$3:$E$16,4,FALSE))</f>
        <v/>
      </c>
      <c r="U99" s="44">
        <f t="shared" si="5"/>
        <v>0</v>
      </c>
      <c r="V99" s="136" t="s">
        <v>0</v>
      </c>
      <c r="W99" s="143">
        <f t="shared" si="6"/>
        <v>0</v>
      </c>
      <c r="X99" s="141" t="s">
        <v>0</v>
      </c>
      <c r="Y99" s="140"/>
    </row>
    <row r="100" spans="1:25" ht="14" x14ac:dyDescent="0.15">
      <c r="A100" s="38"/>
      <c r="I100" s="201">
        <f>SUM(I3:I99)</f>
        <v>0</v>
      </c>
      <c r="Y100" s="140"/>
    </row>
  </sheetData>
  <sheetProtection algorithmName="SHA-512" hashValue="9o5zeXzInevKaX9YtnPnpvdZpo3kmEtAmS6DufzPNQeIue094+d03HbuRbDObApw2BPmYolmA2M3L/3Zqf++Dw==" saltValue="3xJ+EuubGkEr7Ihhu61Bng==" spinCount="100000" sheet="1" objects="1" scenarios="1"/>
  <mergeCells count="1">
    <mergeCell ref="A3:A13"/>
  </mergeCells>
  <phoneticPr fontId="1" type="noConversion"/>
  <pageMargins left="0.70000000000000007" right="0.70000000000000007" top="0.75000000000000011" bottom="0.75000000000000011" header="0.30000000000000004" footer="0.3000000000000000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29" yWindow="348" count="6">
        <x14:dataValidation type="list" allowBlank="1" showInputMessage="1" showErrorMessage="1" xr:uid="{00000000-0002-0000-0100-000001000000}">
          <x14:formula1>
            <xm:f>'6. Schablonvärden'!$O$3:$O$4</xm:f>
          </x14:formula1>
          <xm:sqref>K3:K99</xm:sqref>
        </x14:dataValidation>
        <x14:dataValidation type="list" allowBlank="1" showInputMessage="1" showErrorMessage="1" xr:uid="{00000000-0002-0000-0100-000005000000}">
          <x14:formula1>
            <xm:f>'6. Schablonvärden'!$K$3:$K$15</xm:f>
          </x14:formula1>
          <xm:sqref>Q3:Q99</xm:sqref>
        </x14:dataValidation>
        <x14:dataValidation type="list" allowBlank="1" showInputMessage="1" showErrorMessage="1" xr:uid="{8BFBFFD2-BE42-F24F-82A4-CC674C213BBA}">
          <x14:formula1>
            <xm:f>'6. Schablonvärden'!$G$3:$G$19</xm:f>
          </x14:formula1>
          <xm:sqref>F3:F99</xm:sqref>
        </x14:dataValidation>
        <x14:dataValidation type="list" allowBlank="1" showInputMessage="1" showErrorMessage="1" xr:uid="{57D58F2E-59F4-384F-ABA5-383C02874AF1}">
          <x14:formula1>
            <xm:f>'6. Schablonvärden'!$H$3:$H$19</xm:f>
          </x14:formula1>
          <xm:sqref>G3:G99</xm:sqref>
        </x14:dataValidation>
        <x14:dataValidation type="list" allowBlank="1" showInputMessage="1" showErrorMessage="1" xr:uid="{E00C7628-AA84-BC43-A565-D4E57E818994}">
          <x14:formula1>
            <xm:f>'6. Schablonvärden'!$I$3:$I$6</xm:f>
          </x14:formula1>
          <xm:sqref>H3:H99</xm:sqref>
        </x14:dataValidation>
        <x14:dataValidation type="list" allowBlank="1" showInputMessage="1" showErrorMessage="1" xr:uid="{B9FEBF9F-30DC-F945-92A1-1767F3A30949}">
          <x14:formula1>
            <xm:f>'6. Schablonvärden'!$K$3:$K$19</xm:f>
          </x14:formula1>
          <xm:sqref>J3:J99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9DD03"/>
  </sheetPr>
  <dimension ref="A1:E100"/>
  <sheetViews>
    <sheetView workbookViewId="0">
      <selection activeCell="E4" sqref="E4"/>
    </sheetView>
  </sheetViews>
  <sheetFormatPr baseColWidth="10" defaultColWidth="8.83203125" defaultRowHeight="13" x14ac:dyDescent="0.15"/>
  <cols>
    <col min="1" max="1" width="25.1640625" style="48" customWidth="1"/>
    <col min="2" max="2" width="17" style="35" customWidth="1"/>
    <col min="3" max="3" width="11" style="35" bestFit="1" customWidth="1"/>
    <col min="4" max="4" width="17" style="35" bestFit="1" customWidth="1"/>
    <col min="5" max="5" width="13" style="35" customWidth="1"/>
    <col min="6" max="16384" width="8.83203125" style="35"/>
  </cols>
  <sheetData>
    <row r="1" spans="1:5" s="34" customFormat="1" ht="125.25" customHeight="1" x14ac:dyDescent="0.15">
      <c r="A1" s="42"/>
      <c r="B1" s="172" t="s">
        <v>61</v>
      </c>
      <c r="C1" s="172" t="s">
        <v>62</v>
      </c>
      <c r="D1" s="172" t="s">
        <v>125</v>
      </c>
      <c r="E1" s="172" t="s">
        <v>82</v>
      </c>
    </row>
    <row r="2" spans="1:5" ht="23.25" customHeight="1" x14ac:dyDescent="0.2">
      <c r="A2" s="175" t="s">
        <v>81</v>
      </c>
      <c r="B2" s="50" t="s">
        <v>84</v>
      </c>
      <c r="C2" s="50" t="s">
        <v>100</v>
      </c>
      <c r="D2" s="50" t="s">
        <v>126</v>
      </c>
      <c r="E2" s="50" t="s">
        <v>84</v>
      </c>
    </row>
    <row r="3" spans="1:5" ht="54" customHeight="1" x14ac:dyDescent="0.2">
      <c r="A3" s="173"/>
      <c r="B3" s="53" t="s">
        <v>85</v>
      </c>
      <c r="C3" s="52" t="s">
        <v>101</v>
      </c>
      <c r="D3" s="51"/>
      <c r="E3" s="49" t="s">
        <v>83</v>
      </c>
    </row>
    <row r="4" spans="1:5" ht="14.25" customHeight="1" x14ac:dyDescent="0.2">
      <c r="A4" s="174" t="s">
        <v>124</v>
      </c>
      <c r="B4" s="1"/>
      <c r="C4" s="1"/>
      <c r="D4" s="1"/>
      <c r="E4" s="10"/>
    </row>
    <row r="5" spans="1:5" ht="14" x14ac:dyDescent="0.2">
      <c r="A5" s="46"/>
      <c r="B5" s="1"/>
      <c r="C5" s="1"/>
      <c r="D5" s="1"/>
      <c r="E5" s="1"/>
    </row>
    <row r="6" spans="1:5" ht="14" x14ac:dyDescent="0.2">
      <c r="A6" s="46"/>
      <c r="B6" s="1"/>
      <c r="C6" s="1"/>
      <c r="D6" s="1"/>
      <c r="E6" s="1"/>
    </row>
    <row r="7" spans="1:5" ht="14" x14ac:dyDescent="0.2">
      <c r="A7" s="46"/>
      <c r="B7" s="1"/>
      <c r="C7" s="1"/>
      <c r="D7" s="1"/>
      <c r="E7" s="1"/>
    </row>
    <row r="8" spans="1:5" ht="14" x14ac:dyDescent="0.2">
      <c r="A8" s="46"/>
      <c r="B8" s="1"/>
      <c r="C8" s="1"/>
      <c r="D8" s="1"/>
      <c r="E8" s="1"/>
    </row>
    <row r="9" spans="1:5" ht="14" x14ac:dyDescent="0.2">
      <c r="A9" s="46"/>
      <c r="B9" s="1"/>
      <c r="C9" s="1"/>
      <c r="D9" s="1"/>
      <c r="E9" s="1"/>
    </row>
    <row r="10" spans="1:5" ht="14" x14ac:dyDescent="0.2">
      <c r="A10" s="46"/>
      <c r="B10" s="1"/>
      <c r="C10" s="1"/>
      <c r="D10" s="1"/>
      <c r="E10" s="1"/>
    </row>
    <row r="11" spans="1:5" ht="14" x14ac:dyDescent="0.2">
      <c r="A11" s="46"/>
      <c r="B11" s="1"/>
      <c r="C11" s="1"/>
      <c r="D11" s="1"/>
      <c r="E11" s="1"/>
    </row>
    <row r="12" spans="1:5" ht="14" x14ac:dyDescent="0.2">
      <c r="A12" s="46"/>
      <c r="B12" s="1"/>
      <c r="C12" s="1"/>
      <c r="D12" s="1"/>
      <c r="E12" s="1"/>
    </row>
    <row r="13" spans="1:5" ht="14" x14ac:dyDescent="0.2">
      <c r="A13" s="47"/>
      <c r="B13" s="1"/>
      <c r="C13" s="1"/>
      <c r="D13" s="1"/>
      <c r="E13" s="1"/>
    </row>
    <row r="14" spans="1:5" ht="14" x14ac:dyDescent="0.15">
      <c r="A14" s="47"/>
      <c r="B14" s="47"/>
      <c r="C14" s="47"/>
      <c r="D14" s="47">
        <f>SUM(D4:D13)</f>
        <v>0</v>
      </c>
      <c r="E14" s="47"/>
    </row>
    <row r="15" spans="1:5" ht="14" x14ac:dyDescent="0.15">
      <c r="A15" s="47"/>
      <c r="B15" s="47"/>
      <c r="C15" s="47"/>
      <c r="D15" s="47"/>
      <c r="E15" s="47"/>
    </row>
    <row r="16" spans="1:5" ht="14" x14ac:dyDescent="0.15">
      <c r="A16" s="47"/>
      <c r="B16" s="47"/>
      <c r="C16" s="47"/>
      <c r="D16" s="47"/>
      <c r="E16" s="47"/>
    </row>
    <row r="17" spans="1:5" ht="14" x14ac:dyDescent="0.15">
      <c r="A17" s="47"/>
      <c r="B17" s="47"/>
      <c r="C17" s="47"/>
      <c r="D17" s="47"/>
      <c r="E17" s="47"/>
    </row>
    <row r="18" spans="1:5" ht="14" x14ac:dyDescent="0.15">
      <c r="A18" s="47"/>
      <c r="B18" s="47"/>
      <c r="C18" s="47"/>
      <c r="D18" s="47"/>
      <c r="E18" s="47"/>
    </row>
    <row r="19" spans="1:5" ht="14" x14ac:dyDescent="0.15">
      <c r="A19" s="47"/>
      <c r="B19" s="47"/>
      <c r="C19" s="47"/>
      <c r="D19" s="47"/>
      <c r="E19" s="47"/>
    </row>
    <row r="20" spans="1:5" ht="14" x14ac:dyDescent="0.15">
      <c r="A20" s="47"/>
      <c r="B20" s="47"/>
      <c r="C20" s="47"/>
      <c r="D20" s="47"/>
      <c r="E20" s="47"/>
    </row>
    <row r="21" spans="1:5" ht="14" x14ac:dyDescent="0.15">
      <c r="A21" s="47"/>
      <c r="B21" s="47"/>
      <c r="C21" s="47"/>
      <c r="D21" s="47"/>
      <c r="E21" s="47"/>
    </row>
    <row r="22" spans="1:5" ht="14" x14ac:dyDescent="0.15">
      <c r="A22" s="47"/>
      <c r="B22" s="47"/>
      <c r="C22" s="47"/>
      <c r="D22" s="47"/>
      <c r="E22" s="47"/>
    </row>
    <row r="23" spans="1:5" ht="14" x14ac:dyDescent="0.15">
      <c r="A23" s="47"/>
      <c r="B23" s="47"/>
      <c r="C23" s="47"/>
      <c r="D23" s="47"/>
      <c r="E23" s="47"/>
    </row>
    <row r="24" spans="1:5" ht="14" x14ac:dyDescent="0.15">
      <c r="A24" s="47"/>
      <c r="B24" s="47"/>
      <c r="C24" s="47"/>
      <c r="D24" s="47"/>
      <c r="E24" s="47"/>
    </row>
    <row r="25" spans="1:5" ht="14" x14ac:dyDescent="0.15">
      <c r="A25" s="47"/>
      <c r="B25" s="47"/>
      <c r="C25" s="47"/>
      <c r="D25" s="47"/>
      <c r="E25" s="47"/>
    </row>
    <row r="26" spans="1:5" ht="14" x14ac:dyDescent="0.15">
      <c r="A26" s="47"/>
      <c r="B26" s="47"/>
      <c r="C26" s="47"/>
      <c r="D26" s="47"/>
      <c r="E26" s="47"/>
    </row>
    <row r="27" spans="1:5" ht="14" x14ac:dyDescent="0.15">
      <c r="A27" s="47"/>
      <c r="B27" s="47"/>
      <c r="C27" s="47"/>
      <c r="D27" s="47"/>
      <c r="E27" s="47"/>
    </row>
    <row r="28" spans="1:5" ht="14" x14ac:dyDescent="0.15">
      <c r="A28" s="47"/>
      <c r="B28" s="47"/>
      <c r="C28" s="47"/>
      <c r="D28" s="47"/>
      <c r="E28" s="47"/>
    </row>
    <row r="29" spans="1:5" ht="14" x14ac:dyDescent="0.15">
      <c r="A29" s="47"/>
      <c r="B29" s="47"/>
      <c r="C29" s="47"/>
      <c r="D29" s="47"/>
      <c r="E29" s="47"/>
    </row>
    <row r="30" spans="1:5" ht="14" x14ac:dyDescent="0.15">
      <c r="A30" s="47"/>
      <c r="B30" s="47"/>
      <c r="C30" s="47"/>
      <c r="D30" s="47"/>
      <c r="E30" s="47"/>
    </row>
    <row r="31" spans="1:5" ht="14" x14ac:dyDescent="0.15">
      <c r="A31" s="47"/>
      <c r="B31" s="47"/>
      <c r="C31" s="47"/>
      <c r="D31" s="47"/>
      <c r="E31" s="47"/>
    </row>
    <row r="32" spans="1:5" ht="14" x14ac:dyDescent="0.15">
      <c r="A32" s="47"/>
      <c r="B32" s="47"/>
      <c r="C32" s="47"/>
      <c r="D32" s="47"/>
      <c r="E32" s="47"/>
    </row>
    <row r="33" spans="1:5" ht="14" x14ac:dyDescent="0.15">
      <c r="A33" s="47"/>
      <c r="B33" s="47"/>
      <c r="C33" s="47"/>
      <c r="D33" s="47"/>
      <c r="E33" s="47"/>
    </row>
    <row r="34" spans="1:5" ht="14" x14ac:dyDescent="0.15">
      <c r="A34" s="47"/>
      <c r="B34" s="47"/>
      <c r="C34" s="47"/>
      <c r="D34" s="47"/>
      <c r="E34" s="47"/>
    </row>
    <row r="35" spans="1:5" ht="14" x14ac:dyDescent="0.15">
      <c r="A35" s="47"/>
      <c r="B35" s="47"/>
      <c r="C35" s="47"/>
      <c r="D35" s="47"/>
      <c r="E35" s="47"/>
    </row>
    <row r="36" spans="1:5" ht="14" x14ac:dyDescent="0.15">
      <c r="A36" s="47"/>
      <c r="B36" s="47"/>
      <c r="C36" s="47"/>
      <c r="D36" s="47"/>
      <c r="E36" s="47"/>
    </row>
    <row r="37" spans="1:5" ht="14" x14ac:dyDescent="0.15">
      <c r="A37" s="47"/>
      <c r="B37" s="47"/>
      <c r="C37" s="47"/>
      <c r="D37" s="47"/>
      <c r="E37" s="47"/>
    </row>
    <row r="38" spans="1:5" ht="14" x14ac:dyDescent="0.15">
      <c r="A38" s="47"/>
      <c r="B38" s="47"/>
      <c r="C38" s="47"/>
      <c r="D38" s="47"/>
      <c r="E38" s="47"/>
    </row>
    <row r="39" spans="1:5" ht="14" x14ac:dyDescent="0.15">
      <c r="A39" s="47"/>
      <c r="B39" s="47"/>
      <c r="C39" s="47"/>
      <c r="D39" s="47"/>
      <c r="E39" s="47"/>
    </row>
    <row r="40" spans="1:5" ht="14" x14ac:dyDescent="0.15">
      <c r="A40" s="47"/>
      <c r="B40" s="47"/>
      <c r="C40" s="47"/>
      <c r="D40" s="47"/>
      <c r="E40" s="47"/>
    </row>
    <row r="41" spans="1:5" ht="14" x14ac:dyDescent="0.15">
      <c r="A41" s="47"/>
      <c r="B41" s="47"/>
      <c r="C41" s="47"/>
      <c r="D41" s="47"/>
      <c r="E41" s="47"/>
    </row>
    <row r="42" spans="1:5" ht="14" x14ac:dyDescent="0.15">
      <c r="A42" s="47"/>
      <c r="B42" s="47"/>
      <c r="C42" s="47"/>
      <c r="D42" s="47"/>
      <c r="E42" s="47"/>
    </row>
    <row r="43" spans="1:5" ht="14" x14ac:dyDescent="0.15">
      <c r="A43" s="47"/>
      <c r="B43" s="47"/>
      <c r="C43" s="47"/>
      <c r="D43" s="47"/>
      <c r="E43" s="47"/>
    </row>
    <row r="44" spans="1:5" ht="14" x14ac:dyDescent="0.15">
      <c r="A44" s="47"/>
      <c r="B44" s="47"/>
      <c r="C44" s="47"/>
      <c r="D44" s="47"/>
      <c r="E44" s="47"/>
    </row>
    <row r="45" spans="1:5" ht="14" x14ac:dyDescent="0.15">
      <c r="A45" s="47"/>
      <c r="B45" s="47"/>
      <c r="C45" s="47"/>
      <c r="D45" s="47"/>
      <c r="E45" s="47"/>
    </row>
    <row r="46" spans="1:5" ht="14" x14ac:dyDescent="0.15">
      <c r="A46" s="47"/>
      <c r="B46" s="47"/>
      <c r="C46" s="47"/>
      <c r="D46" s="47"/>
      <c r="E46" s="47"/>
    </row>
    <row r="47" spans="1:5" ht="14" x14ac:dyDescent="0.15">
      <c r="A47" s="47"/>
      <c r="B47" s="47"/>
      <c r="C47" s="47"/>
      <c r="D47" s="47"/>
      <c r="E47" s="47"/>
    </row>
    <row r="48" spans="1:5" ht="14" x14ac:dyDescent="0.15">
      <c r="A48" s="47"/>
      <c r="B48" s="47"/>
      <c r="C48" s="47"/>
      <c r="D48" s="47"/>
      <c r="E48" s="47"/>
    </row>
    <row r="49" spans="1:5" ht="14" x14ac:dyDescent="0.15">
      <c r="A49" s="47"/>
      <c r="B49" s="47"/>
      <c r="C49" s="47"/>
      <c r="D49" s="47"/>
      <c r="E49" s="47"/>
    </row>
    <row r="50" spans="1:5" ht="14" x14ac:dyDescent="0.15">
      <c r="A50" s="47"/>
      <c r="B50" s="47"/>
      <c r="C50" s="47"/>
      <c r="D50" s="47"/>
      <c r="E50" s="47"/>
    </row>
    <row r="51" spans="1:5" ht="14" x14ac:dyDescent="0.15">
      <c r="A51" s="47"/>
      <c r="B51" s="47"/>
      <c r="C51" s="47"/>
      <c r="D51" s="47"/>
      <c r="E51" s="47"/>
    </row>
    <row r="52" spans="1:5" ht="14" x14ac:dyDescent="0.15">
      <c r="A52" s="47"/>
      <c r="B52" s="47"/>
      <c r="C52" s="47"/>
      <c r="D52" s="47"/>
      <c r="E52" s="47"/>
    </row>
    <row r="53" spans="1:5" ht="14" x14ac:dyDescent="0.15">
      <c r="A53" s="47"/>
      <c r="B53" s="47"/>
      <c r="C53" s="47"/>
      <c r="D53" s="47"/>
      <c r="E53" s="47"/>
    </row>
    <row r="54" spans="1:5" ht="14" x14ac:dyDescent="0.15">
      <c r="A54" s="47"/>
      <c r="B54" s="47"/>
      <c r="C54" s="47"/>
      <c r="D54" s="47"/>
      <c r="E54" s="47"/>
    </row>
    <row r="55" spans="1:5" ht="14" x14ac:dyDescent="0.15">
      <c r="A55" s="47"/>
      <c r="B55" s="47"/>
      <c r="C55" s="47"/>
      <c r="D55" s="47"/>
      <c r="E55" s="47"/>
    </row>
    <row r="56" spans="1:5" ht="14" x14ac:dyDescent="0.15">
      <c r="A56" s="47"/>
      <c r="B56" s="47"/>
      <c r="C56" s="47"/>
      <c r="D56" s="47"/>
      <c r="E56" s="47"/>
    </row>
    <row r="57" spans="1:5" ht="14" x14ac:dyDescent="0.15">
      <c r="A57" s="47"/>
      <c r="B57" s="47"/>
      <c r="C57" s="47"/>
      <c r="D57" s="47"/>
      <c r="E57" s="47"/>
    </row>
    <row r="58" spans="1:5" ht="14" x14ac:dyDescent="0.15">
      <c r="A58" s="47"/>
      <c r="B58" s="47"/>
      <c r="C58" s="47"/>
      <c r="D58" s="47"/>
      <c r="E58" s="47"/>
    </row>
    <row r="59" spans="1:5" ht="14" x14ac:dyDescent="0.15">
      <c r="A59" s="47"/>
      <c r="B59" s="47"/>
      <c r="C59" s="47"/>
      <c r="D59" s="47"/>
      <c r="E59" s="47"/>
    </row>
    <row r="60" spans="1:5" ht="14" x14ac:dyDescent="0.15">
      <c r="A60" s="47"/>
      <c r="B60" s="47"/>
      <c r="C60" s="47"/>
      <c r="D60" s="47"/>
      <c r="E60" s="47"/>
    </row>
    <row r="61" spans="1:5" ht="14" x14ac:dyDescent="0.15">
      <c r="A61" s="47"/>
      <c r="B61" s="47"/>
      <c r="C61" s="47"/>
      <c r="D61" s="47"/>
      <c r="E61" s="47"/>
    </row>
    <row r="62" spans="1:5" ht="14" x14ac:dyDescent="0.15">
      <c r="A62" s="47"/>
      <c r="B62" s="47"/>
      <c r="C62" s="47"/>
      <c r="D62" s="47"/>
      <c r="E62" s="47"/>
    </row>
    <row r="63" spans="1:5" ht="14" x14ac:dyDescent="0.15">
      <c r="A63" s="47"/>
      <c r="B63" s="47"/>
      <c r="C63" s="47"/>
      <c r="D63" s="47"/>
      <c r="E63" s="47"/>
    </row>
    <row r="64" spans="1:5" ht="14" x14ac:dyDescent="0.15">
      <c r="A64" s="47"/>
      <c r="B64" s="47"/>
      <c r="C64" s="47"/>
      <c r="D64" s="47"/>
      <c r="E64" s="47"/>
    </row>
    <row r="65" spans="1:5" ht="14" x14ac:dyDescent="0.15">
      <c r="A65" s="47"/>
      <c r="B65" s="47"/>
      <c r="C65" s="47"/>
      <c r="D65" s="47"/>
      <c r="E65" s="47"/>
    </row>
    <row r="66" spans="1:5" ht="14" x14ac:dyDescent="0.15">
      <c r="A66" s="47"/>
      <c r="B66" s="47"/>
      <c r="C66" s="47"/>
      <c r="D66" s="47"/>
      <c r="E66" s="47"/>
    </row>
    <row r="67" spans="1:5" ht="14" x14ac:dyDescent="0.15">
      <c r="A67" s="47"/>
      <c r="B67" s="47"/>
      <c r="C67" s="47"/>
      <c r="D67" s="47"/>
      <c r="E67" s="47"/>
    </row>
    <row r="68" spans="1:5" ht="14" x14ac:dyDescent="0.15">
      <c r="A68" s="47"/>
      <c r="B68" s="47"/>
      <c r="C68" s="47"/>
      <c r="D68" s="47"/>
      <c r="E68" s="47"/>
    </row>
    <row r="69" spans="1:5" ht="14" x14ac:dyDescent="0.15">
      <c r="A69" s="47"/>
      <c r="B69" s="47"/>
      <c r="C69" s="47"/>
      <c r="D69" s="47"/>
      <c r="E69" s="47"/>
    </row>
    <row r="70" spans="1:5" ht="14" x14ac:dyDescent="0.15">
      <c r="A70" s="47"/>
      <c r="B70" s="47"/>
      <c r="C70" s="47"/>
      <c r="D70" s="47"/>
      <c r="E70" s="47"/>
    </row>
    <row r="71" spans="1:5" ht="14" x14ac:dyDescent="0.15">
      <c r="A71" s="47"/>
      <c r="B71" s="47"/>
      <c r="C71" s="47"/>
      <c r="D71" s="47"/>
      <c r="E71" s="47"/>
    </row>
    <row r="72" spans="1:5" ht="14" x14ac:dyDescent="0.15">
      <c r="A72" s="47"/>
      <c r="B72" s="47"/>
      <c r="C72" s="47"/>
      <c r="D72" s="47"/>
      <c r="E72" s="47"/>
    </row>
    <row r="73" spans="1:5" ht="14" x14ac:dyDescent="0.15">
      <c r="A73" s="47"/>
      <c r="B73" s="47"/>
      <c r="C73" s="47"/>
      <c r="D73" s="47"/>
      <c r="E73" s="47"/>
    </row>
    <row r="74" spans="1:5" ht="14" x14ac:dyDescent="0.15">
      <c r="A74" s="47"/>
      <c r="B74" s="47"/>
      <c r="C74" s="47"/>
      <c r="D74" s="47"/>
      <c r="E74" s="47"/>
    </row>
    <row r="75" spans="1:5" ht="14" x14ac:dyDescent="0.15">
      <c r="A75" s="47"/>
      <c r="B75" s="47"/>
      <c r="C75" s="47"/>
      <c r="D75" s="47"/>
      <c r="E75" s="47"/>
    </row>
    <row r="76" spans="1:5" ht="14" x14ac:dyDescent="0.15">
      <c r="A76" s="47"/>
      <c r="B76" s="47"/>
      <c r="C76" s="47"/>
      <c r="D76" s="47"/>
      <c r="E76" s="47"/>
    </row>
    <row r="77" spans="1:5" ht="14" x14ac:dyDescent="0.15">
      <c r="A77" s="47"/>
      <c r="B77" s="47"/>
      <c r="C77" s="47"/>
      <c r="D77" s="47"/>
      <c r="E77" s="47"/>
    </row>
    <row r="78" spans="1:5" ht="14" x14ac:dyDescent="0.15">
      <c r="A78" s="47"/>
      <c r="B78" s="47"/>
      <c r="C78" s="47"/>
      <c r="D78" s="47"/>
      <c r="E78" s="47"/>
    </row>
    <row r="79" spans="1:5" ht="14" x14ac:dyDescent="0.15">
      <c r="A79" s="47"/>
      <c r="B79" s="47"/>
      <c r="C79" s="47"/>
      <c r="D79" s="47"/>
      <c r="E79" s="47"/>
    </row>
    <row r="80" spans="1:5" ht="14" x14ac:dyDescent="0.15">
      <c r="A80" s="47"/>
      <c r="B80" s="47"/>
      <c r="C80" s="47"/>
      <c r="D80" s="47"/>
      <c r="E80" s="47"/>
    </row>
    <row r="81" spans="1:5" ht="14" x14ac:dyDescent="0.15">
      <c r="A81" s="47"/>
      <c r="B81" s="47"/>
      <c r="C81" s="47"/>
      <c r="D81" s="47"/>
      <c r="E81" s="47"/>
    </row>
    <row r="82" spans="1:5" ht="14" x14ac:dyDescent="0.15">
      <c r="A82" s="47"/>
      <c r="B82" s="47"/>
      <c r="C82" s="47"/>
      <c r="D82" s="47"/>
      <c r="E82" s="47"/>
    </row>
    <row r="83" spans="1:5" ht="14" x14ac:dyDescent="0.15">
      <c r="A83" s="47"/>
      <c r="B83" s="47"/>
      <c r="C83" s="47"/>
      <c r="D83" s="47"/>
      <c r="E83" s="47"/>
    </row>
    <row r="84" spans="1:5" ht="14" x14ac:dyDescent="0.15">
      <c r="A84" s="47"/>
      <c r="B84" s="47"/>
      <c r="C84" s="47"/>
      <c r="D84" s="47"/>
      <c r="E84" s="47"/>
    </row>
    <row r="85" spans="1:5" ht="14" x14ac:dyDescent="0.15">
      <c r="A85" s="47"/>
      <c r="B85" s="47"/>
      <c r="C85" s="47"/>
      <c r="D85" s="47"/>
      <c r="E85" s="47"/>
    </row>
    <row r="86" spans="1:5" ht="14" x14ac:dyDescent="0.15">
      <c r="A86" s="47"/>
      <c r="B86" s="47"/>
      <c r="C86" s="47"/>
      <c r="D86" s="47"/>
      <c r="E86" s="47"/>
    </row>
    <row r="87" spans="1:5" ht="14" x14ac:dyDescent="0.15">
      <c r="A87" s="47"/>
      <c r="B87" s="47"/>
      <c r="C87" s="47"/>
      <c r="D87" s="47"/>
      <c r="E87" s="47"/>
    </row>
    <row r="88" spans="1:5" ht="14" x14ac:dyDescent="0.15">
      <c r="A88" s="47"/>
      <c r="B88" s="47"/>
      <c r="C88" s="47"/>
      <c r="D88" s="47"/>
      <c r="E88" s="47"/>
    </row>
    <row r="89" spans="1:5" ht="14" x14ac:dyDescent="0.15">
      <c r="A89" s="47"/>
      <c r="B89" s="47"/>
      <c r="C89" s="47"/>
      <c r="D89" s="47"/>
      <c r="E89" s="47"/>
    </row>
    <row r="90" spans="1:5" ht="14" x14ac:dyDescent="0.15">
      <c r="A90" s="47"/>
      <c r="B90" s="47"/>
      <c r="C90" s="47"/>
      <c r="D90" s="47"/>
      <c r="E90" s="47"/>
    </row>
    <row r="91" spans="1:5" ht="14" x14ac:dyDescent="0.15">
      <c r="A91" s="47"/>
      <c r="B91" s="47"/>
      <c r="C91" s="47"/>
      <c r="D91" s="47"/>
      <c r="E91" s="47"/>
    </row>
    <row r="92" spans="1:5" ht="14" x14ac:dyDescent="0.15">
      <c r="A92" s="47"/>
      <c r="B92" s="47"/>
      <c r="C92" s="47"/>
      <c r="D92" s="47"/>
      <c r="E92" s="47"/>
    </row>
    <row r="93" spans="1:5" ht="14" x14ac:dyDescent="0.15">
      <c r="A93" s="47"/>
      <c r="B93" s="47"/>
      <c r="C93" s="47"/>
      <c r="D93" s="47"/>
      <c r="E93" s="47"/>
    </row>
    <row r="94" spans="1:5" ht="14" x14ac:dyDescent="0.15">
      <c r="A94" s="47"/>
      <c r="B94" s="47"/>
      <c r="C94" s="47"/>
      <c r="D94" s="47"/>
      <c r="E94" s="47"/>
    </row>
    <row r="95" spans="1:5" ht="14" x14ac:dyDescent="0.15">
      <c r="A95" s="47"/>
      <c r="B95" s="47"/>
      <c r="C95" s="47"/>
      <c r="D95" s="47"/>
      <c r="E95" s="47"/>
    </row>
    <row r="96" spans="1:5" ht="14" x14ac:dyDescent="0.15">
      <c r="A96" s="47"/>
      <c r="B96" s="47"/>
      <c r="C96" s="47"/>
      <c r="D96" s="47"/>
      <c r="E96" s="47"/>
    </row>
    <row r="97" spans="1:5" ht="14" x14ac:dyDescent="0.15">
      <c r="A97" s="47"/>
      <c r="B97" s="47"/>
      <c r="C97" s="47"/>
      <c r="D97" s="47"/>
      <c r="E97" s="47"/>
    </row>
    <row r="98" spans="1:5" ht="14" x14ac:dyDescent="0.15">
      <c r="A98" s="47"/>
      <c r="B98" s="47"/>
      <c r="C98" s="47"/>
      <c r="D98" s="47"/>
      <c r="E98" s="47"/>
    </row>
    <row r="99" spans="1:5" ht="14" x14ac:dyDescent="0.15">
      <c r="A99" s="47"/>
      <c r="B99" s="47"/>
      <c r="C99" s="47"/>
      <c r="D99" s="47"/>
      <c r="E99" s="47"/>
    </row>
    <row r="100" spans="1:5" ht="14" x14ac:dyDescent="0.15">
      <c r="A100" s="47"/>
      <c r="B100" s="47"/>
      <c r="C100" s="47"/>
      <c r="D100" s="47"/>
      <c r="E100" s="47"/>
    </row>
  </sheetData>
  <sheetProtection algorithmName="SHA-512" hashValue="fX1IEB/+fMBkNgbFVPHEFfFYz71kufPyTG04thMY5zuXHjSVCj89f7D0OeIg4LLwDnUt5mvwxiGorrGlAYfw9A==" saltValue="cQbdkIvePQ99f1qMSUyhVw==" spinCount="100000" sheet="1" objects="1" scenarios="1"/>
  <phoneticPr fontId="1" type="noConversion"/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'6. Schablonvärden'!$M$3:$M$4</xm:f>
          </x14:formula1>
          <xm:sqref>B4:B13</xm:sqref>
        </x14:dataValidation>
        <x14:dataValidation type="list" allowBlank="1" showInputMessage="1" showErrorMessage="1" xr:uid="{00000000-0002-0000-0200-000001000000}">
          <x14:formula1>
            <xm:f>'6. Schablonvärden'!$N$3:$N$4</xm:f>
          </x14:formula1>
          <xm:sqref>E4:E13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49"/>
  <sheetViews>
    <sheetView showGridLines="0" zoomScale="90" zoomScaleNormal="90" workbookViewId="0">
      <selection activeCell="C22" sqref="C22"/>
    </sheetView>
  </sheetViews>
  <sheetFormatPr baseColWidth="10" defaultColWidth="10.83203125" defaultRowHeight="15.75" customHeight="1" x14ac:dyDescent="0.2"/>
  <cols>
    <col min="1" max="1" width="3.1640625" style="74" customWidth="1"/>
    <col min="2" max="2" width="5.6640625" style="74" customWidth="1"/>
    <col min="3" max="3" width="37.6640625" style="74" customWidth="1"/>
    <col min="4" max="4" width="15.1640625" style="71" customWidth="1"/>
    <col min="5" max="5" width="8.83203125" style="74" customWidth="1"/>
    <col min="6" max="6" width="11.6640625" style="74" customWidth="1"/>
    <col min="7" max="7" width="19.33203125" style="74" customWidth="1"/>
    <col min="8" max="8" width="10.83203125" style="74"/>
    <col min="9" max="11" width="10.83203125" style="71"/>
    <col min="12" max="12" width="0" style="71" hidden="1" customWidth="1"/>
    <col min="13" max="16384" width="10.83203125" style="71"/>
  </cols>
  <sheetData>
    <row r="1" spans="1:12" ht="14" x14ac:dyDescent="0.2">
      <c r="D1" s="74"/>
      <c r="J1" s="72"/>
      <c r="K1" s="72"/>
    </row>
    <row r="2" spans="1:12" s="73" customFormat="1" ht="21" x14ac:dyDescent="0.25">
      <c r="A2" s="75"/>
      <c r="B2" s="76" t="s">
        <v>28</v>
      </c>
      <c r="C2" s="75"/>
      <c r="D2" s="75"/>
      <c r="E2" s="75"/>
      <c r="F2" s="75"/>
      <c r="G2" s="75"/>
      <c r="H2" s="75"/>
    </row>
    <row r="3" spans="1:12" ht="15" customHeight="1" x14ac:dyDescent="0.2">
      <c r="C3" s="41"/>
      <c r="D3" s="74"/>
    </row>
    <row r="4" spans="1:12" ht="15" customHeight="1" x14ac:dyDescent="0.2">
      <c r="C4" s="41"/>
      <c r="D4" s="74"/>
    </row>
    <row r="5" spans="1:12" ht="46" x14ac:dyDescent="0.5">
      <c r="B5" s="77" t="s">
        <v>29</v>
      </c>
      <c r="C5" s="78"/>
      <c r="D5" s="74"/>
    </row>
    <row r="6" spans="1:12" ht="15" customHeight="1" x14ac:dyDescent="0.2">
      <c r="C6" s="41"/>
      <c r="D6" s="74"/>
    </row>
    <row r="7" spans="1:12" ht="14" x14ac:dyDescent="0.2">
      <c r="D7" s="74"/>
    </row>
    <row r="8" spans="1:12" ht="21" x14ac:dyDescent="0.25">
      <c r="B8" s="76" t="s">
        <v>30</v>
      </c>
      <c r="C8" s="79"/>
      <c r="D8" s="74"/>
    </row>
    <row r="9" spans="1:12" ht="15" customHeight="1" x14ac:dyDescent="0.2">
      <c r="D9" s="74"/>
    </row>
    <row r="10" spans="1:12" ht="32.25" customHeight="1" x14ac:dyDescent="0.2">
      <c r="D10" s="74"/>
      <c r="L10" s="71">
        <v>2</v>
      </c>
    </row>
    <row r="11" spans="1:12" ht="21" customHeight="1" x14ac:dyDescent="0.2">
      <c r="B11" s="80" t="s">
        <v>12</v>
      </c>
      <c r="C11" s="80" t="s">
        <v>11</v>
      </c>
      <c r="D11" s="80" t="s">
        <v>1</v>
      </c>
      <c r="E11" s="80" t="s">
        <v>13</v>
      </c>
      <c r="F11" s="80" t="s">
        <v>18</v>
      </c>
      <c r="G11" s="89" t="s">
        <v>2</v>
      </c>
      <c r="L11" s="71">
        <v>3</v>
      </c>
    </row>
    <row r="12" spans="1:12" ht="21" customHeight="1" x14ac:dyDescent="0.2">
      <c r="B12" s="81" t="s">
        <v>43</v>
      </c>
      <c r="C12" s="81" t="s">
        <v>45</v>
      </c>
      <c r="D12" s="101" t="e">
        <f>SUM('5. Autosummering'!E4:E17)/(SUM('2. Motorfordon'!I3:I99)+SUM('3. Cykel'!D4:D13))</f>
        <v>#DIV/0!</v>
      </c>
      <c r="E12" s="90">
        <v>150</v>
      </c>
      <c r="F12" s="91" t="s">
        <v>89</v>
      </c>
      <c r="G12" s="92" t="e">
        <f>IF(E12="","",IF(E12&gt;D12,"JA","NEJ"))</f>
        <v>#DIV/0!</v>
      </c>
      <c r="H12" s="105"/>
      <c r="L12" s="71">
        <v>4</v>
      </c>
    </row>
    <row r="13" spans="1:12" ht="21" customHeight="1" x14ac:dyDescent="0.2">
      <c r="B13" s="81" t="s">
        <v>44</v>
      </c>
      <c r="C13" s="82" t="s">
        <v>46</v>
      </c>
      <c r="D13" s="92" t="e">
        <f>'5. Autosummering'!G21/'5. Autosummering'!F21</f>
        <v>#DIV/0!</v>
      </c>
      <c r="E13" s="93">
        <v>0.1</v>
      </c>
      <c r="F13" s="91" t="s">
        <v>88</v>
      </c>
      <c r="G13" s="92" t="e">
        <f>IF(E13="","",IF(E13&gt;D13,"JA","NEJ"))</f>
        <v>#DIV/0!</v>
      </c>
      <c r="L13" s="71">
        <v>5</v>
      </c>
    </row>
    <row r="14" spans="1:12" ht="21" customHeight="1" x14ac:dyDescent="0.2">
      <c r="B14" s="81" t="s">
        <v>47</v>
      </c>
      <c r="C14" s="81" t="s">
        <v>87</v>
      </c>
      <c r="D14" s="102" t="e">
        <f>AVERAGE('2. Motorfordon'!H3:H99)</f>
        <v>#DIV/0!</v>
      </c>
      <c r="E14" s="94">
        <v>5</v>
      </c>
      <c r="F14" s="91" t="s">
        <v>49</v>
      </c>
      <c r="G14" s="92" t="e">
        <f>IF(E14="","",IF(E14&lt;=D14,"JA","NEJ"))</f>
        <v>#DIV/0!</v>
      </c>
    </row>
    <row r="15" spans="1:12" ht="21" customHeight="1" x14ac:dyDescent="0.2">
      <c r="D15" s="74"/>
    </row>
    <row r="16" spans="1:12" ht="21" customHeight="1" x14ac:dyDescent="0.2">
      <c r="D16" s="74"/>
    </row>
    <row r="17" spans="2:12" ht="21" customHeight="1" x14ac:dyDescent="0.2">
      <c r="C17" s="83" t="s">
        <v>94</v>
      </c>
      <c r="D17" s="103"/>
    </row>
    <row r="18" spans="2:12" ht="21" customHeight="1" x14ac:dyDescent="0.2">
      <c r="C18" s="85" t="s">
        <v>103</v>
      </c>
      <c r="D18" s="127">
        <v>0</v>
      </c>
      <c r="E18" s="128" t="s">
        <v>104</v>
      </c>
      <c r="F18" s="95"/>
    </row>
    <row r="19" spans="2:12" ht="21" customHeight="1" x14ac:dyDescent="0.2">
      <c r="B19" s="84" t="s">
        <v>48</v>
      </c>
      <c r="C19" s="85" t="s">
        <v>35</v>
      </c>
      <c r="D19" s="104" t="e">
        <f>D18/('5. Autosummering'!C12+'5. Autosummering'!C13+'5. Autosummering'!C14+'5. Autosummering'!C15)</f>
        <v>#DIV/0!</v>
      </c>
      <c r="E19" s="96">
        <v>1</v>
      </c>
      <c r="F19" s="97" t="s">
        <v>88</v>
      </c>
      <c r="G19" s="98" t="e">
        <f>IF(E19="","",IF(E19&lt;=D19,"JA","NEJ"))</f>
        <v>#DIV/0!</v>
      </c>
      <c r="H19" s="106"/>
      <c r="L19" s="71">
        <v>6</v>
      </c>
    </row>
    <row r="20" spans="2:12" ht="21" customHeight="1" x14ac:dyDescent="0.2">
      <c r="B20" s="86"/>
      <c r="C20" s="87"/>
      <c r="D20" s="86"/>
      <c r="E20" s="86"/>
      <c r="F20" s="86"/>
    </row>
    <row r="21" spans="2:12" ht="21" customHeight="1" x14ac:dyDescent="0.2">
      <c r="C21" s="83" t="s">
        <v>102</v>
      </c>
      <c r="D21" s="87"/>
      <c r="E21" s="86"/>
      <c r="F21" s="86"/>
    </row>
    <row r="22" spans="2:12" ht="21" customHeight="1" x14ac:dyDescent="0.2">
      <c r="C22" s="88" t="s">
        <v>95</v>
      </c>
      <c r="D22" s="127">
        <v>0</v>
      </c>
      <c r="E22" s="128" t="s">
        <v>104</v>
      </c>
      <c r="F22" s="95"/>
    </row>
    <row r="23" spans="2:12" ht="21" customHeight="1" x14ac:dyDescent="0.2">
      <c r="B23" s="84" t="s">
        <v>91</v>
      </c>
      <c r="C23" s="84" t="s">
        <v>92</v>
      </c>
      <c r="D23" s="98" t="e">
        <f>D22/'5. Autosummering'!C2</f>
        <v>#DIV/0!</v>
      </c>
      <c r="E23" s="99">
        <v>0.2</v>
      </c>
      <c r="F23" s="100" t="s">
        <v>88</v>
      </c>
      <c r="G23" s="98" t="e">
        <f>IF(E23="","",IF(E23&lt;=D23,"JA","NEJ"))</f>
        <v>#DIV/0!</v>
      </c>
    </row>
    <row r="24" spans="2:12" ht="15.75" customHeight="1" x14ac:dyDescent="0.2">
      <c r="B24" s="86"/>
      <c r="C24" s="86"/>
      <c r="D24" s="86"/>
      <c r="E24" s="86"/>
      <c r="F24" s="86"/>
    </row>
    <row r="25" spans="2:12" ht="15.75" customHeight="1" x14ac:dyDescent="0.2">
      <c r="D25" s="74"/>
    </row>
    <row r="26" spans="2:12" ht="15.75" customHeight="1" x14ac:dyDescent="0.2">
      <c r="D26" s="74"/>
    </row>
    <row r="27" spans="2:12" ht="15.75" customHeight="1" x14ac:dyDescent="0.2">
      <c r="D27" s="74"/>
    </row>
    <row r="28" spans="2:12" ht="15.75" customHeight="1" x14ac:dyDescent="0.2">
      <c r="D28" s="74"/>
    </row>
    <row r="29" spans="2:12" ht="15.75" customHeight="1" x14ac:dyDescent="0.2">
      <c r="D29" s="74"/>
    </row>
    <row r="30" spans="2:12" ht="15.75" customHeight="1" x14ac:dyDescent="0.2">
      <c r="D30" s="74"/>
    </row>
    <row r="31" spans="2:12" ht="15.75" customHeight="1" x14ac:dyDescent="0.2">
      <c r="D31" s="74"/>
    </row>
    <row r="32" spans="2:12" ht="15.75" customHeight="1" x14ac:dyDescent="0.2">
      <c r="D32" s="74"/>
    </row>
    <row r="33" spans="4:4" ht="15.75" customHeight="1" x14ac:dyDescent="0.2">
      <c r="D33" s="74"/>
    </row>
    <row r="34" spans="4:4" ht="15.75" customHeight="1" x14ac:dyDescent="0.2">
      <c r="D34" s="74"/>
    </row>
    <row r="35" spans="4:4" ht="15.75" customHeight="1" x14ac:dyDescent="0.2">
      <c r="D35" s="74"/>
    </row>
    <row r="36" spans="4:4" ht="15.75" customHeight="1" x14ac:dyDescent="0.2">
      <c r="D36" s="74"/>
    </row>
    <row r="37" spans="4:4" ht="15.75" customHeight="1" x14ac:dyDescent="0.2">
      <c r="D37" s="74"/>
    </row>
    <row r="38" spans="4:4" ht="15.75" customHeight="1" x14ac:dyDescent="0.2">
      <c r="D38" s="74"/>
    </row>
    <row r="39" spans="4:4" ht="15.75" customHeight="1" x14ac:dyDescent="0.2">
      <c r="D39" s="74"/>
    </row>
    <row r="40" spans="4:4" ht="15.75" customHeight="1" x14ac:dyDescent="0.2">
      <c r="D40" s="74"/>
    </row>
    <row r="41" spans="4:4" ht="15.75" customHeight="1" x14ac:dyDescent="0.2">
      <c r="D41" s="74"/>
    </row>
    <row r="42" spans="4:4" ht="15.75" customHeight="1" x14ac:dyDescent="0.2">
      <c r="D42" s="74"/>
    </row>
    <row r="43" spans="4:4" ht="15.75" customHeight="1" x14ac:dyDescent="0.2">
      <c r="D43" s="74"/>
    </row>
    <row r="44" spans="4:4" ht="15.75" customHeight="1" x14ac:dyDescent="0.2">
      <c r="D44" s="74"/>
    </row>
    <row r="45" spans="4:4" ht="15.75" customHeight="1" x14ac:dyDescent="0.2">
      <c r="D45" s="74"/>
    </row>
    <row r="46" spans="4:4" ht="15.75" customHeight="1" x14ac:dyDescent="0.2">
      <c r="D46" s="74"/>
    </row>
    <row r="47" spans="4:4" ht="15.75" customHeight="1" x14ac:dyDescent="0.2">
      <c r="D47" s="74"/>
    </row>
    <row r="48" spans="4:4" ht="15.75" customHeight="1" x14ac:dyDescent="0.2">
      <c r="D48" s="74"/>
    </row>
    <row r="49" spans="4:4" ht="15.75" customHeight="1" x14ac:dyDescent="0.2">
      <c r="D49" s="74"/>
    </row>
  </sheetData>
  <sheetProtection algorithmName="SHA-512" hashValue="lT0CmxGv4R41dqeeXpCgOVvlSeNPmCSW+vccdJmw/Uas84wLdYQg39ud8LRZfTRVhLXMDfPIy6EuHPituAsEFg==" saltValue="JfeRnqgFNhEDevq62uESqQ==" spinCount="100000" sheet="1" objects="1" scenarios="1"/>
  <phoneticPr fontId="1" type="noConversion"/>
  <conditionalFormatting sqref="D12:D13 G12:G13">
    <cfRule type="expression" dxfId="3" priority="38">
      <formula>$D12&lt;$E12</formula>
    </cfRule>
    <cfRule type="expression" dxfId="2" priority="39">
      <formula>$D12&gt;$E12</formula>
    </cfRule>
  </conditionalFormatting>
  <conditionalFormatting sqref="D14">
    <cfRule type="expression" dxfId="1" priority="17">
      <formula>$D14&gt;$E14</formula>
    </cfRule>
    <cfRule type="expression" dxfId="0" priority="18">
      <formula>$D14&lt;$E14</formula>
    </cfRule>
  </conditionalFormatting>
  <pageMargins left="0.75000000000000011" right="0.75000000000000011" top="1" bottom="1" header="0.5" footer="0.5"/>
  <pageSetup paperSize="9" orientation="portrait" verticalDpi="0"/>
  <headerFooter alignWithMargins="0">
    <oddHeader>&amp;C&amp;"Calibri,Normal"&amp;K000000Budtransporter 2016 - Ansökan Bra Miljöval - Bilaga A</oddHead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3"/>
  <sheetViews>
    <sheetView workbookViewId="0">
      <selection activeCell="C29" sqref="C29"/>
    </sheetView>
  </sheetViews>
  <sheetFormatPr baseColWidth="10" defaultColWidth="10.83203125" defaultRowHeight="13" x14ac:dyDescent="0.15"/>
  <cols>
    <col min="1" max="1" width="24.5" style="41" customWidth="1"/>
    <col min="2" max="2" width="34.83203125" style="41" bestFit="1" customWidth="1"/>
    <col min="3" max="3" width="20.6640625" style="41" customWidth="1"/>
    <col min="4" max="4" width="13.6640625" style="41" bestFit="1" customWidth="1"/>
    <col min="5" max="5" width="21.83203125" style="41" customWidth="1"/>
    <col min="6" max="6" width="19.1640625" style="41" customWidth="1"/>
    <col min="7" max="7" width="18.1640625" style="41" customWidth="1"/>
    <col min="8" max="8" width="4.6640625" style="35" bestFit="1" customWidth="1"/>
    <col min="9" max="16384" width="10.83203125" style="35"/>
  </cols>
  <sheetData>
    <row r="1" spans="1:8" ht="53.25" customHeight="1" x14ac:dyDescent="0.15">
      <c r="A1" s="54"/>
      <c r="B1" s="58" t="s">
        <v>80</v>
      </c>
      <c r="C1" s="61"/>
      <c r="D1" s="64"/>
      <c r="E1" s="64"/>
      <c r="F1" s="64"/>
      <c r="G1" s="64"/>
    </row>
    <row r="2" spans="1:8" ht="24" customHeight="1" x14ac:dyDescent="0.15">
      <c r="A2" s="55"/>
      <c r="B2" s="59" t="s">
        <v>69</v>
      </c>
      <c r="C2" s="62">
        <f>('2. Motorfordon'!I100+'3. Cykel'!D14)</f>
        <v>0</v>
      </c>
      <c r="D2" s="65" t="s">
        <v>74</v>
      </c>
      <c r="E2" s="67"/>
      <c r="F2" s="67"/>
      <c r="G2" s="67"/>
    </row>
    <row r="3" spans="1:8" ht="46" customHeight="1" x14ac:dyDescent="0.2">
      <c r="A3" s="56"/>
      <c r="B3" s="60" t="s">
        <v>41</v>
      </c>
      <c r="C3" s="60" t="s">
        <v>90</v>
      </c>
      <c r="D3" s="60" t="s">
        <v>3</v>
      </c>
      <c r="E3" s="68" t="s">
        <v>98</v>
      </c>
      <c r="F3" s="68" t="s">
        <v>78</v>
      </c>
      <c r="G3" s="68" t="s">
        <v>99</v>
      </c>
    </row>
    <row r="4" spans="1:8" ht="19" customHeight="1" x14ac:dyDescent="0.2">
      <c r="A4" s="176" t="s">
        <v>81</v>
      </c>
      <c r="B4" s="202" t="s">
        <v>149</v>
      </c>
      <c r="C4" s="63">
        <f>SUMIFS('2. Motorfordon'!$L$3:$L$99,'2. Motorfordon'!$J$3:$J$99,"="&amp;'5. Autosummering'!B4)+SUMIFS('2. Motorfordon'!$R$3:$R$99,'2. Motorfordon'!$Q$3:$Q$99,"="&amp;'5. Autosummering'!B4)</f>
        <v>0</v>
      </c>
      <c r="D4" s="66" t="str">
        <f>VLOOKUP(B4,'6. Schablonvärden'!B1:F18,3,FALSE)</f>
        <v>liter</v>
      </c>
      <c r="E4" s="63">
        <f>C4*VLOOKUP(B4,'6. Schablonvärden'!$B$3:$F$17,5,FALSE)</f>
        <v>0</v>
      </c>
      <c r="F4" s="63">
        <f>C4*'6. Schablonvärden'!E3</f>
        <v>0</v>
      </c>
      <c r="G4" s="63">
        <f>F4*0.95</f>
        <v>0</v>
      </c>
    </row>
    <row r="5" spans="1:8" ht="19" customHeight="1" x14ac:dyDescent="0.2">
      <c r="A5" s="46"/>
      <c r="B5" s="202" t="s">
        <v>148</v>
      </c>
      <c r="C5" s="63">
        <f>SUMIFS('2. Motorfordon'!$L$3:$L$99,'2. Motorfordon'!$J$3:$J$99,"="&amp;'5. Autosummering'!B5)+SUMIFS('2. Motorfordon'!$R$3:$R$99,'2. Motorfordon'!$Q$3:$Q$99,"="&amp;'5. Autosummering'!B5)</f>
        <v>0</v>
      </c>
      <c r="D5" s="66" t="str">
        <f>VLOOKUP(B5,'6. Schablonvärden'!B2:F19,3,FALSE)</f>
        <v>kg</v>
      </c>
      <c r="E5" s="63">
        <f>C5*VLOOKUP(B5,'6. Schablonvärden'!$B$3:$F$17,5,FALSE)</f>
        <v>0</v>
      </c>
      <c r="F5" s="63">
        <f>C5*'6. Schablonvärden'!E4</f>
        <v>0</v>
      </c>
      <c r="G5" s="63">
        <v>0</v>
      </c>
    </row>
    <row r="6" spans="1:8" ht="19" customHeight="1" x14ac:dyDescent="0.2">
      <c r="A6" s="57"/>
      <c r="B6" s="202" t="s">
        <v>71</v>
      </c>
      <c r="C6" s="63">
        <f>SUMIFS('2. Motorfordon'!$L$3:$L$99,'2. Motorfordon'!$J$3:$J$99,"="&amp;'5. Autosummering'!B6)+SUMIFS('2. Motorfordon'!$R$3:$R$99,'2. Motorfordon'!$Q$3:$Q$99,"="&amp;'5. Autosummering'!B6)</f>
        <v>0</v>
      </c>
      <c r="D6" s="66" t="str">
        <f>VLOOKUP(B6,'6. Schablonvärden'!B3:F20,3,FALSE)</f>
        <v>liter</v>
      </c>
      <c r="E6" s="63">
        <f>C6*VLOOKUP(B6,'6. Schablonvärden'!$B$3:$F$17,5,FALSE)</f>
        <v>0</v>
      </c>
      <c r="F6" s="63">
        <f>C6*'6. Schablonvärden'!E5</f>
        <v>0</v>
      </c>
      <c r="G6" s="63">
        <f>F6</f>
        <v>0</v>
      </c>
    </row>
    <row r="7" spans="1:8" ht="19" customHeight="1" x14ac:dyDescent="0.2">
      <c r="A7" s="56"/>
      <c r="B7" s="202" t="s">
        <v>144</v>
      </c>
      <c r="C7" s="63">
        <f>SUMIFS('2. Motorfordon'!$L$3:$L$99,'2. Motorfordon'!$J$3:$J$99,"="&amp;'5. Autosummering'!B7)+SUMIFS('2. Motorfordon'!$R$3:$R$99,'2. Motorfordon'!$Q$3:$Q$99,"="&amp;'5. Autosummering'!B7)</f>
        <v>0</v>
      </c>
      <c r="D7" s="66" t="str">
        <f>VLOOKUP(B7,'6. Schablonvärden'!B4:F21,3,FALSE)</f>
        <v>kg</v>
      </c>
      <c r="E7" s="63">
        <f>C7*VLOOKUP(B7,'6. Schablonvärden'!$B$3:$F$17,5,FALSE)</f>
        <v>0</v>
      </c>
      <c r="F7" s="63">
        <f>C7*'6. Schablonvärden'!E6</f>
        <v>0</v>
      </c>
      <c r="G7" s="63">
        <f>F7*H7</f>
        <v>0</v>
      </c>
      <c r="H7" s="130">
        <v>0.4</v>
      </c>
    </row>
    <row r="8" spans="1:8" ht="19" customHeight="1" x14ac:dyDescent="0.2">
      <c r="A8" s="46"/>
      <c r="B8" s="202" t="s">
        <v>145</v>
      </c>
      <c r="C8" s="63">
        <f>SUMIFS('2. Motorfordon'!$L$3:$L$99,'2. Motorfordon'!$J$3:$J$99,"="&amp;'5. Autosummering'!B8)+SUMIFS('2. Motorfordon'!$R$3:$R$99,'2. Motorfordon'!$Q$3:$Q$99,"="&amp;'5. Autosummering'!B8)</f>
        <v>0</v>
      </c>
      <c r="D8" s="66" t="str">
        <f>VLOOKUP(B8,'6. Schablonvärden'!B5:F22,3,FALSE)</f>
        <v>liter</v>
      </c>
      <c r="E8" s="63">
        <f>C8*VLOOKUP(B8,'6. Schablonvärden'!$B$3:$F$17,5,FALSE)</f>
        <v>0</v>
      </c>
      <c r="F8" s="63">
        <f>C8*'6. Schablonvärden'!E7</f>
        <v>0</v>
      </c>
      <c r="G8" s="63">
        <f>F8*H8</f>
        <v>0</v>
      </c>
      <c r="H8" s="130">
        <v>0.19</v>
      </c>
    </row>
    <row r="9" spans="1:8" ht="19" customHeight="1" x14ac:dyDescent="0.2">
      <c r="A9" s="46"/>
      <c r="B9" s="202" t="s">
        <v>146</v>
      </c>
      <c r="C9" s="63">
        <f>SUMIFS('2. Motorfordon'!$L$3:$L$99,'2. Motorfordon'!$J$3:$J$99,"="&amp;'5. Autosummering'!B9)+SUMIFS('2. Motorfordon'!$R$3:$R$99,'2. Motorfordon'!$Q$3:$Q$99,"="&amp;'5. Autosummering'!B9)</f>
        <v>0</v>
      </c>
      <c r="D9" s="66" t="str">
        <f>VLOOKUP(B9,'6. Schablonvärden'!B6:F23,3,FALSE)</f>
        <v>liter</v>
      </c>
      <c r="E9" s="63">
        <f>C9*VLOOKUP(B9,'6. Schablonvärden'!$B$3:$F$17,5,FALSE)</f>
        <v>0</v>
      </c>
      <c r="F9" s="63">
        <f>C9*'6. Schablonvärden'!E8</f>
        <v>0</v>
      </c>
      <c r="G9" s="63">
        <v>0</v>
      </c>
    </row>
    <row r="10" spans="1:8" ht="19" customHeight="1" x14ac:dyDescent="0.2">
      <c r="A10" s="46"/>
      <c r="B10" s="202" t="s">
        <v>70</v>
      </c>
      <c r="C10" s="63">
        <f>SUMIFS('2. Motorfordon'!$L$3:$L$99,'2. Motorfordon'!$J$3:$J$99,"="&amp;'5. Autosummering'!B10)+SUMIFS('2. Motorfordon'!$R$3:$R$99,'2. Motorfordon'!$Q$3:$Q$99,"="&amp;'5. Autosummering'!B10)</f>
        <v>0</v>
      </c>
      <c r="D10" s="66" t="str">
        <f>VLOOKUP(B10,'6. Schablonvärden'!B7:F24,3,FALSE)</f>
        <v>kg</v>
      </c>
      <c r="E10" s="63">
        <f>C10*VLOOKUP(B10,'6. Schablonvärden'!$B$3:$F$17,5,FALSE)</f>
        <v>0</v>
      </c>
      <c r="F10" s="63">
        <f>C10*'6. Schablonvärden'!E9</f>
        <v>0</v>
      </c>
      <c r="G10" s="63">
        <f>F10</f>
        <v>0</v>
      </c>
    </row>
    <row r="11" spans="1:8" ht="19" customHeight="1" x14ac:dyDescent="0.2">
      <c r="A11" s="46"/>
      <c r="B11" s="202" t="s">
        <v>147</v>
      </c>
      <c r="C11" s="63">
        <f>SUMIFS('2. Motorfordon'!$L$3:$L$99,'2. Motorfordon'!$J$3:$J$99,"="&amp;'5. Autosummering'!B11)+SUMIFS('2. Motorfordon'!$R$3:$R$99,'2. Motorfordon'!$Q$3:$Q$99,"="&amp;'5. Autosummering'!B11)</f>
        <v>0</v>
      </c>
      <c r="D11" s="66" t="str">
        <f>VLOOKUP(B11,'6. Schablonvärden'!B8:F25,3,FALSE)</f>
        <v>liter</v>
      </c>
      <c r="E11" s="63">
        <f>C11*VLOOKUP(B11,'6. Schablonvärden'!$B$3:$F$17,5,FALSE)</f>
        <v>0</v>
      </c>
      <c r="F11" s="63">
        <f>C11*'6. Schablonvärden'!E10</f>
        <v>0</v>
      </c>
      <c r="G11" s="63">
        <v>0</v>
      </c>
    </row>
    <row r="12" spans="1:8" ht="19" customHeight="1" x14ac:dyDescent="0.2">
      <c r="A12" s="46"/>
      <c r="B12" s="202" t="s">
        <v>7</v>
      </c>
      <c r="C12" s="63">
        <f>SUMIFS('2. Motorfordon'!$L$3:$L$99,'2. Motorfordon'!$J$3:$J$99,"="&amp;'5. Autosummering'!B12)+SUMIFS('2. Motorfordon'!$R$3:$R$99,'2. Motorfordon'!$Q$3:$Q$99,"="&amp;'5. Autosummering'!B12)</f>
        <v>0</v>
      </c>
      <c r="D12" s="66" t="str">
        <f>VLOOKUP(B12,'6. Schablonvärden'!B9:F26,3,FALSE)</f>
        <v>kWh</v>
      </c>
      <c r="E12" s="63">
        <f>C12*VLOOKUP(B12,'6. Schablonvärden'!$B$3:$F$17,5,FALSE)</f>
        <v>0</v>
      </c>
      <c r="F12" s="63">
        <f>C12*'6. Schablonvärden'!E11</f>
        <v>0</v>
      </c>
      <c r="G12" s="63">
        <v>0</v>
      </c>
    </row>
    <row r="13" spans="1:8" ht="19" customHeight="1" x14ac:dyDescent="0.2">
      <c r="A13" s="46"/>
      <c r="B13" s="202" t="s">
        <v>72</v>
      </c>
      <c r="C13" s="63">
        <f>SUMIFS('2. Motorfordon'!$L$3:$L$99,'2. Motorfordon'!$J$3:$J$99,"="&amp;'5. Autosummering'!B13)+SUMIFS('2. Motorfordon'!$R$3:$R$99,'2. Motorfordon'!$Q$3:$Q$99,"="&amp;'5. Autosummering'!B13)</f>
        <v>0</v>
      </c>
      <c r="D13" s="66" t="str">
        <f>VLOOKUP(B13,'6. Schablonvärden'!B10:F27,3,FALSE)</f>
        <v>kWh</v>
      </c>
      <c r="E13" s="63">
        <f>C13*VLOOKUP(B13,'6. Schablonvärden'!$B$3:$F$17,5,FALSE)</f>
        <v>0</v>
      </c>
      <c r="F13" s="63">
        <f>C13*'6. Schablonvärden'!E12</f>
        <v>0</v>
      </c>
      <c r="G13" s="63">
        <v>0</v>
      </c>
    </row>
    <row r="14" spans="1:8" ht="19" customHeight="1" x14ac:dyDescent="0.2">
      <c r="A14" s="46"/>
      <c r="B14" s="202" t="s">
        <v>105</v>
      </c>
      <c r="C14" s="63">
        <f>SUMIFS('2. Motorfordon'!$L$3:$L$99,'2. Motorfordon'!$J$3:$J$99,"="&amp;'5. Autosummering'!B14)+SUMIFS('2. Motorfordon'!$R$3:$R$99,'2. Motorfordon'!$Q$3:$Q$99,"="&amp;'5. Autosummering'!B14)</f>
        <v>0</v>
      </c>
      <c r="D14" s="66" t="str">
        <f>VLOOKUP(B14,'6. Schablonvärden'!B11:F28,3,FALSE)</f>
        <v>kWh</v>
      </c>
      <c r="E14" s="63">
        <f>C14*VLOOKUP(B14,'6. Schablonvärden'!$B$3:$F$17,5,FALSE)</f>
        <v>0</v>
      </c>
      <c r="F14" s="63">
        <f>C14*'6. Schablonvärden'!E13</f>
        <v>0</v>
      </c>
      <c r="G14" s="63">
        <v>0</v>
      </c>
    </row>
    <row r="15" spans="1:8" ht="19" customHeight="1" x14ac:dyDescent="0.2">
      <c r="A15" s="46"/>
      <c r="B15" s="202" t="s">
        <v>106</v>
      </c>
      <c r="C15" s="63">
        <f>SUMIFS('2. Motorfordon'!$L$3:$L$99,'2. Motorfordon'!$J$3:$J$99,"="&amp;'5. Autosummering'!B15)+SUMIFS('2. Motorfordon'!$R$3:$R$99,'2. Motorfordon'!$Q$3:$Q$99,"="&amp;'5. Autosummering'!B15)</f>
        <v>0</v>
      </c>
      <c r="D15" s="66" t="str">
        <f>VLOOKUP(B15,'6. Schablonvärden'!B12:F29,3,FALSE)</f>
        <v>kWh</v>
      </c>
      <c r="E15" s="63">
        <f>C15*VLOOKUP(B15,'6. Schablonvärden'!$B$3:$F$17,5,FALSE)</f>
        <v>0</v>
      </c>
      <c r="F15" s="63">
        <f>C15*'6. Schablonvärden'!E14</f>
        <v>0</v>
      </c>
      <c r="G15" s="63">
        <f>F15*H15</f>
        <v>0</v>
      </c>
      <c r="H15" s="130">
        <v>0.86</v>
      </c>
    </row>
    <row r="16" spans="1:8" ht="19" customHeight="1" x14ac:dyDescent="0.2">
      <c r="A16" s="46"/>
      <c r="B16" s="202"/>
      <c r="C16" s="63">
        <f>SUMIFS('2. Motorfordon'!$L$3:$L$99,'2. Motorfordon'!$J$3:$J$99,"="&amp;'5. Autosummering'!B16)+SUMIFS('2. Motorfordon'!$R$3:$R$99,'2. Motorfordon'!$Q$3:$Q$99,"="&amp;'5. Autosummering'!B16)</f>
        <v>0</v>
      </c>
      <c r="D16" s="66">
        <f>VLOOKUP(B16,'6. Schablonvärden'!B13:F30,3,FALSE)</f>
        <v>0</v>
      </c>
      <c r="E16" s="63">
        <f>C16*VLOOKUP(B16,'6. Schablonvärden'!$B$3:$F$17,5,FALSE)</f>
        <v>0</v>
      </c>
      <c r="F16" s="63">
        <f>C16*'6. Schablonvärden'!E15</f>
        <v>0</v>
      </c>
      <c r="G16" s="131">
        <v>0</v>
      </c>
    </row>
    <row r="17" spans="1:7" ht="19" customHeight="1" x14ac:dyDescent="0.2">
      <c r="A17" s="46"/>
      <c r="B17" s="202"/>
      <c r="C17" s="63">
        <f>SUMIFS('2. Motorfordon'!$L$3:$L$99,'2. Motorfordon'!$J$3:$J$99,"="&amp;'5. Autosummering'!B17)+SUMIFS('2. Motorfordon'!$R$3:$R$99,'2. Motorfordon'!$Q$3:$Q$99,"="&amp;'5. Autosummering'!B17)</f>
        <v>0</v>
      </c>
      <c r="D17" s="66">
        <f>VLOOKUP(B17,'6. Schablonvärden'!B14:F31,3,FALSE)</f>
        <v>0</v>
      </c>
      <c r="E17" s="63">
        <f>C17*VLOOKUP(B17,'6. Schablonvärden'!$B$3:$F$17,5,FALSE)</f>
        <v>0</v>
      </c>
      <c r="F17" s="63">
        <f>C17*'6. Schablonvärden'!E16</f>
        <v>0</v>
      </c>
      <c r="G17" s="131">
        <v>0</v>
      </c>
    </row>
    <row r="18" spans="1:7" ht="19" customHeight="1" x14ac:dyDescent="0.2">
      <c r="A18" s="46"/>
      <c r="B18" s="202"/>
      <c r="C18" s="63">
        <f>SUMIFS('2. Motorfordon'!$L$3:$L$99,'2. Motorfordon'!$J$3:$J$99,"="&amp;'5. Autosummering'!B18)+SUMIFS('2. Motorfordon'!$R$3:$R$99,'2. Motorfordon'!$Q$3:$Q$99,"="&amp;'5. Autosummering'!B18)</f>
        <v>0</v>
      </c>
      <c r="D18" s="66">
        <f>VLOOKUP(B18,'6. Schablonvärden'!B15:F32,3,FALSE)</f>
        <v>0</v>
      </c>
      <c r="E18" s="63">
        <f>C18*VLOOKUP(B18,'6. Schablonvärden'!$B$3:$F$17,5,FALSE)</f>
        <v>0</v>
      </c>
      <c r="F18" s="63">
        <f>C18*'6. Schablonvärden'!E17</f>
        <v>0</v>
      </c>
      <c r="G18" s="131">
        <v>0</v>
      </c>
    </row>
    <row r="19" spans="1:7" ht="19" customHeight="1" x14ac:dyDescent="0.2">
      <c r="A19" s="46"/>
      <c r="B19" s="202"/>
      <c r="C19" s="63">
        <f>SUMIFS('2. Motorfordon'!$L$3:$L$99,'2. Motorfordon'!$J$3:$J$99,"="&amp;'5. Autosummering'!B19)+SUMIFS('2. Motorfordon'!$R$3:$R$99,'2. Motorfordon'!$Q$3:$Q$99,"="&amp;'5. Autosummering'!B19)</f>
        <v>0</v>
      </c>
      <c r="D19" s="66">
        <f>VLOOKUP(B19,'6. Schablonvärden'!B16:F33,3,FALSE)</f>
        <v>0</v>
      </c>
      <c r="E19" s="63">
        <f>C19*VLOOKUP(B19,'6. Schablonvärden'!$B$3:$F$17,5,FALSE)</f>
        <v>0</v>
      </c>
      <c r="F19" s="63">
        <f>C19*'6. Schablonvärden'!E18</f>
        <v>0</v>
      </c>
      <c r="G19" s="131">
        <v>0</v>
      </c>
    </row>
    <row r="20" spans="1:7" ht="19" customHeight="1" x14ac:dyDescent="0.2">
      <c r="A20" s="46"/>
      <c r="B20" s="203"/>
      <c r="C20" s="63">
        <f>SUMIFS('2. Motorfordon'!$L$3:$L$99,'2. Motorfordon'!$J$3:$J$99,"="&amp;'5. Autosummering'!B20)+SUMIFS('2. Motorfordon'!$R$3:$R$99,'2. Motorfordon'!$Q$3:$Q$99,"="&amp;'5. Autosummering'!B20)</f>
        <v>0</v>
      </c>
      <c r="D20" s="66">
        <f>VLOOKUP(B20,'6. Schablonvärden'!B17:F34,3,FALSE)</f>
        <v>0</v>
      </c>
      <c r="E20" s="63">
        <f>C20*VLOOKUP(B20,'6. Schablonvärden'!$B$3:$F$17,5,FALSE)</f>
        <v>0</v>
      </c>
      <c r="F20" s="63">
        <f>C20*'6. Schablonvärden'!E19</f>
        <v>0</v>
      </c>
      <c r="G20" s="131">
        <v>0</v>
      </c>
    </row>
    <row r="21" spans="1:7" ht="20.25" customHeight="1" x14ac:dyDescent="0.2">
      <c r="A21" s="46"/>
      <c r="E21" s="69">
        <f>SUM(E4:E20)</f>
        <v>0</v>
      </c>
      <c r="F21" s="69">
        <f>SUM(F4:F20)</f>
        <v>0</v>
      </c>
      <c r="G21" s="69">
        <f>SUM(G4:G20)</f>
        <v>0</v>
      </c>
    </row>
    <row r="22" spans="1:7" ht="14" x14ac:dyDescent="0.2">
      <c r="A22" s="46"/>
      <c r="G22" s="70" t="s">
        <v>79</v>
      </c>
    </row>
    <row r="23" spans="1:7" ht="14" x14ac:dyDescent="0.2">
      <c r="A23" s="46"/>
    </row>
    <row r="24" spans="1:7" ht="14" x14ac:dyDescent="0.2">
      <c r="A24" s="46"/>
    </row>
    <row r="25" spans="1:7" ht="14" x14ac:dyDescent="0.2">
      <c r="A25" s="46"/>
    </row>
    <row r="26" spans="1:7" ht="14" x14ac:dyDescent="0.2">
      <c r="A26" s="46"/>
    </row>
    <row r="27" spans="1:7" ht="14" x14ac:dyDescent="0.2">
      <c r="A27" s="46"/>
    </row>
    <row r="28" spans="1:7" ht="14" x14ac:dyDescent="0.2">
      <c r="A28" s="46"/>
    </row>
    <row r="29" spans="1:7" ht="14" x14ac:dyDescent="0.2">
      <c r="A29" s="46"/>
    </row>
    <row r="30" spans="1:7" ht="14" x14ac:dyDescent="0.2">
      <c r="A30" s="46"/>
    </row>
    <row r="31" spans="1:7" ht="14" x14ac:dyDescent="0.2">
      <c r="A31" s="46"/>
    </row>
    <row r="32" spans="1:7" ht="14" x14ac:dyDescent="0.2">
      <c r="A32" s="46"/>
    </row>
    <row r="33" spans="1:7" ht="14" x14ac:dyDescent="0.2">
      <c r="A33" s="46"/>
      <c r="B33" s="35"/>
      <c r="C33" s="35"/>
      <c r="D33" s="35"/>
      <c r="E33" s="35"/>
      <c r="F33" s="35"/>
      <c r="G33" s="35"/>
    </row>
    <row r="34" spans="1:7" ht="14" x14ac:dyDescent="0.2">
      <c r="A34" s="46"/>
      <c r="B34" s="35"/>
      <c r="C34" s="35"/>
      <c r="D34" s="35"/>
      <c r="E34" s="35"/>
      <c r="F34" s="35"/>
      <c r="G34" s="35"/>
    </row>
    <row r="35" spans="1:7" ht="14" x14ac:dyDescent="0.2">
      <c r="A35" s="46"/>
      <c r="B35" s="35"/>
      <c r="C35" s="35"/>
      <c r="D35" s="35"/>
      <c r="E35" s="35"/>
      <c r="F35" s="35"/>
      <c r="G35" s="35"/>
    </row>
    <row r="36" spans="1:7" ht="14" x14ac:dyDescent="0.2">
      <c r="A36" s="46"/>
      <c r="B36" s="35"/>
      <c r="C36" s="35"/>
      <c r="D36" s="35"/>
      <c r="E36" s="35"/>
      <c r="F36" s="35"/>
      <c r="G36" s="35"/>
    </row>
    <row r="37" spans="1:7" ht="14" x14ac:dyDescent="0.2">
      <c r="A37" s="46"/>
      <c r="B37" s="35"/>
      <c r="C37" s="35"/>
      <c r="D37" s="35"/>
      <c r="E37" s="35"/>
      <c r="F37" s="35"/>
      <c r="G37" s="35"/>
    </row>
    <row r="38" spans="1:7" ht="14" x14ac:dyDescent="0.2">
      <c r="A38" s="46"/>
      <c r="B38" s="35"/>
      <c r="C38" s="35"/>
      <c r="D38" s="35"/>
      <c r="E38" s="35"/>
      <c r="F38" s="35"/>
      <c r="G38" s="35"/>
    </row>
    <row r="39" spans="1:7" ht="14" x14ac:dyDescent="0.2">
      <c r="A39" s="46"/>
      <c r="B39" s="35"/>
      <c r="C39" s="35"/>
      <c r="D39" s="35"/>
      <c r="E39" s="35"/>
      <c r="F39" s="35"/>
      <c r="G39" s="35"/>
    </row>
    <row r="40" spans="1:7" ht="14" x14ac:dyDescent="0.2">
      <c r="A40" s="46"/>
      <c r="B40" s="35"/>
      <c r="C40" s="35"/>
      <c r="D40" s="35"/>
      <c r="E40" s="35"/>
      <c r="F40" s="35"/>
      <c r="G40" s="35"/>
    </row>
    <row r="41" spans="1:7" ht="14" x14ac:dyDescent="0.2">
      <c r="A41" s="46"/>
      <c r="B41" s="35"/>
      <c r="C41" s="35"/>
      <c r="D41" s="35"/>
      <c r="E41" s="35"/>
      <c r="F41" s="35"/>
      <c r="G41" s="35"/>
    </row>
    <row r="42" spans="1:7" ht="14" x14ac:dyDescent="0.2">
      <c r="A42" s="46"/>
      <c r="B42" s="35"/>
      <c r="C42" s="35"/>
      <c r="D42" s="35"/>
      <c r="E42" s="35"/>
      <c r="F42" s="35"/>
      <c r="G42" s="35"/>
    </row>
    <row r="43" spans="1:7" ht="14" x14ac:dyDescent="0.2">
      <c r="A43" s="46"/>
      <c r="B43" s="35"/>
      <c r="C43" s="35"/>
      <c r="D43" s="35"/>
      <c r="E43" s="35"/>
      <c r="F43" s="35"/>
      <c r="G43" s="35"/>
    </row>
    <row r="44" spans="1:7" ht="14" x14ac:dyDescent="0.2">
      <c r="A44" s="46"/>
      <c r="B44" s="35"/>
      <c r="C44" s="35"/>
      <c r="D44" s="35"/>
      <c r="E44" s="35"/>
      <c r="F44" s="35"/>
      <c r="G44" s="35"/>
    </row>
    <row r="45" spans="1:7" ht="14" x14ac:dyDescent="0.2">
      <c r="A45" s="46"/>
      <c r="B45" s="35"/>
      <c r="C45" s="35"/>
      <c r="D45" s="35"/>
      <c r="E45" s="35"/>
      <c r="F45" s="35"/>
      <c r="G45" s="35"/>
    </row>
    <row r="46" spans="1:7" ht="14" x14ac:dyDescent="0.2">
      <c r="A46" s="46"/>
      <c r="B46" s="35"/>
      <c r="C46" s="35"/>
      <c r="D46" s="35"/>
      <c r="E46" s="35"/>
      <c r="F46" s="35"/>
      <c r="G46" s="35"/>
    </row>
    <row r="47" spans="1:7" ht="14" x14ac:dyDescent="0.2">
      <c r="A47" s="46"/>
      <c r="B47" s="35"/>
      <c r="C47" s="35"/>
      <c r="D47" s="35"/>
      <c r="E47" s="35"/>
      <c r="F47" s="35"/>
      <c r="G47" s="35"/>
    </row>
    <row r="48" spans="1:7" ht="14" x14ac:dyDescent="0.2">
      <c r="A48" s="46"/>
      <c r="B48" s="35"/>
      <c r="C48" s="35"/>
      <c r="D48" s="35"/>
      <c r="E48" s="35"/>
      <c r="F48" s="35"/>
      <c r="G48" s="35"/>
    </row>
    <row r="49" spans="1:7" ht="14" x14ac:dyDescent="0.2">
      <c r="A49" s="46"/>
      <c r="B49" s="35"/>
      <c r="C49" s="35"/>
      <c r="D49" s="35"/>
      <c r="E49" s="35"/>
      <c r="F49" s="35"/>
      <c r="G49" s="35"/>
    </row>
    <row r="50" spans="1:7" ht="14" x14ac:dyDescent="0.2">
      <c r="A50" s="46"/>
      <c r="B50" s="35"/>
      <c r="C50" s="35"/>
      <c r="D50" s="35"/>
      <c r="E50" s="35"/>
      <c r="F50" s="35"/>
      <c r="G50" s="35"/>
    </row>
    <row r="51" spans="1:7" ht="14" x14ac:dyDescent="0.2">
      <c r="A51" s="46"/>
      <c r="B51" s="35"/>
      <c r="C51" s="35"/>
      <c r="D51" s="35"/>
      <c r="E51" s="35"/>
      <c r="F51" s="35"/>
      <c r="G51" s="35"/>
    </row>
    <row r="52" spans="1:7" ht="14" x14ac:dyDescent="0.2">
      <c r="A52" s="46"/>
      <c r="B52" s="35"/>
      <c r="C52" s="35"/>
      <c r="D52" s="35"/>
      <c r="E52" s="35"/>
      <c r="F52" s="35"/>
      <c r="G52" s="35"/>
    </row>
    <row r="53" spans="1:7" ht="14" x14ac:dyDescent="0.2">
      <c r="A53" s="46"/>
      <c r="B53" s="35"/>
      <c r="C53" s="35"/>
      <c r="D53" s="35"/>
      <c r="E53" s="35"/>
      <c r="F53" s="35"/>
      <c r="G53" s="35"/>
    </row>
    <row r="54" spans="1:7" ht="14" x14ac:dyDescent="0.2">
      <c r="A54" s="46"/>
      <c r="B54" s="35"/>
      <c r="C54" s="35"/>
      <c r="D54" s="35"/>
      <c r="E54" s="35"/>
      <c r="F54" s="35"/>
      <c r="G54" s="35"/>
    </row>
    <row r="55" spans="1:7" ht="14" x14ac:dyDescent="0.2">
      <c r="A55" s="46"/>
      <c r="B55" s="35"/>
      <c r="C55" s="35"/>
      <c r="D55" s="35"/>
      <c r="E55" s="35"/>
      <c r="F55" s="35"/>
      <c r="G55" s="35"/>
    </row>
    <row r="56" spans="1:7" ht="14" x14ac:dyDescent="0.2">
      <c r="A56" s="46"/>
      <c r="B56" s="35"/>
      <c r="C56" s="35"/>
      <c r="D56" s="35"/>
      <c r="E56" s="35"/>
      <c r="F56" s="35"/>
      <c r="G56" s="35"/>
    </row>
    <row r="57" spans="1:7" ht="14" x14ac:dyDescent="0.2">
      <c r="A57" s="46"/>
      <c r="B57" s="35"/>
      <c r="C57" s="35"/>
      <c r="D57" s="35"/>
      <c r="E57" s="35"/>
      <c r="F57" s="35"/>
      <c r="G57" s="35"/>
    </row>
    <row r="58" spans="1:7" ht="14" x14ac:dyDescent="0.2">
      <c r="A58" s="46"/>
      <c r="B58" s="35"/>
      <c r="C58" s="35"/>
      <c r="D58" s="35"/>
      <c r="E58" s="35"/>
      <c r="F58" s="35"/>
      <c r="G58" s="35"/>
    </row>
    <row r="59" spans="1:7" ht="14" x14ac:dyDescent="0.2">
      <c r="A59" s="46"/>
      <c r="B59" s="35"/>
      <c r="C59" s="35"/>
      <c r="D59" s="35"/>
      <c r="E59" s="35"/>
      <c r="F59" s="35"/>
      <c r="G59" s="35"/>
    </row>
    <row r="60" spans="1:7" ht="14" x14ac:dyDescent="0.2">
      <c r="A60" s="46"/>
      <c r="B60" s="35"/>
      <c r="C60" s="35"/>
      <c r="D60" s="35"/>
      <c r="E60" s="35"/>
      <c r="F60" s="35"/>
      <c r="G60" s="35"/>
    </row>
    <row r="61" spans="1:7" ht="14" x14ac:dyDescent="0.2">
      <c r="A61" s="46"/>
      <c r="B61" s="35"/>
      <c r="C61" s="35"/>
      <c r="D61" s="35"/>
      <c r="E61" s="35"/>
      <c r="F61" s="35"/>
      <c r="G61" s="35"/>
    </row>
    <row r="62" spans="1:7" ht="14" x14ac:dyDescent="0.2">
      <c r="A62" s="46"/>
      <c r="B62" s="35"/>
      <c r="C62" s="35"/>
      <c r="D62" s="35"/>
      <c r="E62" s="35"/>
      <c r="F62" s="35"/>
      <c r="G62" s="35"/>
    </row>
    <row r="63" spans="1:7" ht="14" x14ac:dyDescent="0.2">
      <c r="A63" s="46"/>
      <c r="B63" s="35"/>
      <c r="C63" s="35"/>
      <c r="D63" s="35"/>
      <c r="E63" s="35"/>
      <c r="F63" s="35"/>
      <c r="G63" s="35"/>
    </row>
    <row r="64" spans="1:7" ht="14" x14ac:dyDescent="0.2">
      <c r="A64" s="46"/>
      <c r="B64" s="35"/>
      <c r="C64" s="35"/>
      <c r="D64" s="35"/>
      <c r="E64" s="35"/>
      <c r="F64" s="35"/>
      <c r="G64" s="35"/>
    </row>
    <row r="65" spans="1:7" ht="14" x14ac:dyDescent="0.2">
      <c r="A65" s="46"/>
      <c r="B65" s="35"/>
      <c r="C65" s="35"/>
      <c r="D65" s="35"/>
      <c r="E65" s="35"/>
      <c r="F65" s="35"/>
      <c r="G65" s="35"/>
    </row>
    <row r="66" spans="1:7" ht="14" x14ac:dyDescent="0.2">
      <c r="A66" s="46"/>
      <c r="B66" s="35"/>
      <c r="C66" s="35"/>
      <c r="D66" s="35"/>
      <c r="E66" s="35"/>
      <c r="F66" s="35"/>
      <c r="G66" s="35"/>
    </row>
    <row r="67" spans="1:7" ht="14" x14ac:dyDescent="0.2">
      <c r="A67" s="46"/>
      <c r="B67" s="35"/>
      <c r="C67" s="35"/>
      <c r="D67" s="35"/>
      <c r="E67" s="35"/>
      <c r="F67" s="35"/>
      <c r="G67" s="35"/>
    </row>
    <row r="68" spans="1:7" ht="14" x14ac:dyDescent="0.2">
      <c r="A68" s="46"/>
      <c r="B68" s="35"/>
      <c r="C68" s="35"/>
      <c r="D68" s="35"/>
      <c r="E68" s="35"/>
      <c r="F68" s="35"/>
      <c r="G68" s="35"/>
    </row>
    <row r="69" spans="1:7" ht="14" x14ac:dyDescent="0.2">
      <c r="A69" s="46"/>
      <c r="B69" s="35"/>
      <c r="C69" s="35"/>
      <c r="D69" s="35"/>
      <c r="E69" s="35"/>
      <c r="F69" s="35"/>
      <c r="G69" s="35"/>
    </row>
    <row r="70" spans="1:7" ht="14" x14ac:dyDescent="0.2">
      <c r="A70" s="46"/>
      <c r="B70" s="35"/>
      <c r="C70" s="35"/>
      <c r="D70" s="35"/>
      <c r="E70" s="35"/>
      <c r="F70" s="35"/>
      <c r="G70" s="35"/>
    </row>
    <row r="71" spans="1:7" ht="14" x14ac:dyDescent="0.2">
      <c r="A71" s="46"/>
      <c r="B71" s="35"/>
      <c r="C71" s="35"/>
      <c r="D71" s="35"/>
      <c r="E71" s="35"/>
      <c r="F71" s="35"/>
      <c r="G71" s="35"/>
    </row>
    <row r="72" spans="1:7" ht="14" x14ac:dyDescent="0.2">
      <c r="A72" s="46"/>
      <c r="B72" s="35"/>
      <c r="C72" s="35"/>
      <c r="D72" s="35"/>
      <c r="E72" s="35"/>
      <c r="F72" s="35"/>
      <c r="G72" s="35"/>
    </row>
    <row r="73" spans="1:7" ht="14" x14ac:dyDescent="0.2">
      <c r="A73" s="46"/>
      <c r="B73" s="35"/>
      <c r="C73" s="35"/>
      <c r="D73" s="35"/>
      <c r="E73" s="35"/>
      <c r="F73" s="35"/>
      <c r="G73" s="35"/>
    </row>
    <row r="74" spans="1:7" ht="14" x14ac:dyDescent="0.2">
      <c r="A74" s="46"/>
      <c r="B74" s="35"/>
      <c r="C74" s="35"/>
      <c r="D74" s="35"/>
      <c r="E74" s="35"/>
      <c r="F74" s="35"/>
      <c r="G74" s="35"/>
    </row>
    <row r="75" spans="1:7" ht="14" x14ac:dyDescent="0.2">
      <c r="A75" s="46"/>
      <c r="B75" s="35"/>
      <c r="C75" s="35"/>
      <c r="D75" s="35"/>
      <c r="E75" s="35"/>
      <c r="F75" s="35"/>
      <c r="G75" s="35"/>
    </row>
    <row r="76" spans="1:7" ht="14" x14ac:dyDescent="0.2">
      <c r="A76" s="46"/>
      <c r="B76" s="35"/>
      <c r="C76" s="35"/>
      <c r="D76" s="35"/>
      <c r="E76" s="35"/>
      <c r="F76" s="35"/>
      <c r="G76" s="35"/>
    </row>
    <row r="77" spans="1:7" ht="14" x14ac:dyDescent="0.2">
      <c r="A77" s="46"/>
      <c r="B77" s="35"/>
      <c r="C77" s="35"/>
      <c r="D77" s="35"/>
      <c r="E77" s="35"/>
      <c r="F77" s="35"/>
      <c r="G77" s="35"/>
    </row>
    <row r="78" spans="1:7" ht="14" x14ac:dyDescent="0.2">
      <c r="A78" s="46"/>
      <c r="B78" s="35"/>
      <c r="C78" s="35"/>
      <c r="D78" s="35"/>
      <c r="E78" s="35"/>
      <c r="F78" s="35"/>
      <c r="G78" s="35"/>
    </row>
    <row r="79" spans="1:7" ht="14" x14ac:dyDescent="0.2">
      <c r="A79" s="46"/>
      <c r="B79" s="35"/>
      <c r="C79" s="35"/>
      <c r="D79" s="35"/>
      <c r="E79" s="35"/>
      <c r="F79" s="35"/>
      <c r="G79" s="35"/>
    </row>
    <row r="80" spans="1:7" ht="14" x14ac:dyDescent="0.2">
      <c r="A80" s="46"/>
      <c r="B80" s="35"/>
      <c r="C80" s="35"/>
      <c r="D80" s="35"/>
      <c r="E80" s="35"/>
      <c r="F80" s="35"/>
      <c r="G80" s="35"/>
    </row>
    <row r="81" spans="1:7" ht="14" x14ac:dyDescent="0.2">
      <c r="A81" s="46"/>
      <c r="B81" s="35"/>
      <c r="C81" s="35"/>
      <c r="D81" s="35"/>
      <c r="E81" s="35"/>
      <c r="F81" s="35"/>
      <c r="G81" s="35"/>
    </row>
    <row r="82" spans="1:7" ht="14" x14ac:dyDescent="0.2">
      <c r="A82" s="46"/>
      <c r="B82" s="35"/>
      <c r="C82" s="35"/>
      <c r="D82" s="35"/>
      <c r="E82" s="35"/>
      <c r="F82" s="35"/>
      <c r="G82" s="35"/>
    </row>
    <row r="83" spans="1:7" ht="14" x14ac:dyDescent="0.2">
      <c r="A83" s="46"/>
      <c r="B83" s="35"/>
      <c r="C83" s="35"/>
      <c r="D83" s="35"/>
      <c r="E83" s="35"/>
      <c r="F83" s="35"/>
      <c r="G83" s="35"/>
    </row>
    <row r="84" spans="1:7" ht="14" x14ac:dyDescent="0.2">
      <c r="A84" s="46"/>
      <c r="B84" s="35"/>
      <c r="C84" s="35"/>
      <c r="D84" s="35"/>
      <c r="E84" s="35"/>
      <c r="F84" s="35"/>
      <c r="G84" s="35"/>
    </row>
    <row r="85" spans="1:7" ht="14" x14ac:dyDescent="0.2">
      <c r="A85" s="46"/>
      <c r="B85" s="35"/>
      <c r="C85" s="35"/>
      <c r="D85" s="35"/>
      <c r="E85" s="35"/>
      <c r="F85" s="35"/>
      <c r="G85" s="35"/>
    </row>
    <row r="86" spans="1:7" ht="14" x14ac:dyDescent="0.2">
      <c r="A86" s="46"/>
      <c r="B86" s="35"/>
      <c r="C86" s="35"/>
      <c r="D86" s="35"/>
      <c r="E86" s="35"/>
      <c r="F86" s="35"/>
      <c r="G86" s="35"/>
    </row>
    <row r="87" spans="1:7" ht="14" x14ac:dyDescent="0.2">
      <c r="A87" s="46"/>
      <c r="B87" s="35"/>
      <c r="C87" s="35"/>
      <c r="D87" s="35"/>
      <c r="E87" s="35"/>
      <c r="F87" s="35"/>
      <c r="G87" s="35"/>
    </row>
    <row r="88" spans="1:7" ht="14" x14ac:dyDescent="0.2">
      <c r="A88" s="46"/>
      <c r="B88" s="35"/>
      <c r="C88" s="35"/>
      <c r="D88" s="35"/>
      <c r="E88" s="35"/>
      <c r="F88" s="35"/>
      <c r="G88" s="35"/>
    </row>
    <row r="89" spans="1:7" ht="14" x14ac:dyDescent="0.2">
      <c r="A89" s="46"/>
      <c r="B89" s="35"/>
      <c r="C89" s="35"/>
      <c r="D89" s="35"/>
      <c r="E89" s="35"/>
      <c r="F89" s="35"/>
      <c r="G89" s="35"/>
    </row>
    <row r="90" spans="1:7" ht="14" x14ac:dyDescent="0.2">
      <c r="A90" s="46"/>
      <c r="B90" s="35"/>
      <c r="C90" s="35"/>
      <c r="D90" s="35"/>
      <c r="E90" s="35"/>
      <c r="F90" s="35"/>
      <c r="G90" s="35"/>
    </row>
    <row r="91" spans="1:7" ht="14" x14ac:dyDescent="0.2">
      <c r="A91" s="46"/>
      <c r="B91" s="35"/>
      <c r="C91" s="35"/>
      <c r="D91" s="35"/>
      <c r="E91" s="35"/>
      <c r="F91" s="35"/>
      <c r="G91" s="35"/>
    </row>
    <row r="92" spans="1:7" ht="14" x14ac:dyDescent="0.2">
      <c r="A92" s="46"/>
      <c r="B92" s="35"/>
      <c r="C92" s="35"/>
      <c r="D92" s="35"/>
      <c r="E92" s="35"/>
      <c r="F92" s="35"/>
      <c r="G92" s="35"/>
    </row>
    <row r="93" spans="1:7" ht="14" x14ac:dyDescent="0.2">
      <c r="A93" s="46"/>
      <c r="B93" s="35"/>
      <c r="C93" s="35"/>
      <c r="D93" s="35"/>
      <c r="E93" s="35"/>
      <c r="F93" s="35"/>
      <c r="G93" s="35"/>
    </row>
    <row r="94" spans="1:7" x14ac:dyDescent="0.15">
      <c r="B94" s="35"/>
      <c r="C94" s="35"/>
      <c r="D94" s="35"/>
      <c r="E94" s="35"/>
      <c r="F94" s="35"/>
      <c r="G94" s="35"/>
    </row>
    <row r="95" spans="1:7" x14ac:dyDescent="0.15">
      <c r="B95" s="35"/>
      <c r="C95" s="35"/>
      <c r="D95" s="35"/>
      <c r="E95" s="35"/>
      <c r="F95" s="35"/>
      <c r="G95" s="35"/>
    </row>
    <row r="96" spans="1:7" x14ac:dyDescent="0.15">
      <c r="B96" s="35"/>
      <c r="C96" s="35"/>
      <c r="D96" s="35"/>
      <c r="E96" s="35"/>
      <c r="F96" s="35"/>
      <c r="G96" s="35"/>
    </row>
    <row r="97" spans="1:7" x14ac:dyDescent="0.15">
      <c r="A97" s="35"/>
      <c r="B97" s="35"/>
      <c r="C97" s="35"/>
      <c r="D97" s="35"/>
      <c r="E97" s="35"/>
      <c r="F97" s="35"/>
      <c r="G97" s="35"/>
    </row>
    <row r="98" spans="1:7" x14ac:dyDescent="0.15">
      <c r="A98" s="35"/>
      <c r="B98" s="35"/>
      <c r="C98" s="35"/>
      <c r="D98" s="35"/>
      <c r="E98" s="35"/>
      <c r="F98" s="35"/>
      <c r="G98" s="35"/>
    </row>
    <row r="99" spans="1:7" x14ac:dyDescent="0.15">
      <c r="A99" s="35"/>
      <c r="B99" s="35"/>
      <c r="C99" s="35"/>
      <c r="D99" s="35"/>
      <c r="E99" s="35"/>
      <c r="F99" s="35"/>
      <c r="G99" s="35"/>
    </row>
    <row r="100" spans="1:7" x14ac:dyDescent="0.15">
      <c r="A100" s="35"/>
      <c r="B100" s="35"/>
      <c r="C100" s="35"/>
      <c r="D100" s="35"/>
      <c r="E100" s="35"/>
      <c r="F100" s="35"/>
      <c r="G100" s="35"/>
    </row>
    <row r="101" spans="1:7" x14ac:dyDescent="0.15">
      <c r="A101" s="35"/>
      <c r="B101" s="35"/>
      <c r="C101" s="35"/>
      <c r="D101" s="35"/>
      <c r="E101" s="35"/>
      <c r="F101" s="35"/>
      <c r="G101" s="35"/>
    </row>
    <row r="102" spans="1:7" x14ac:dyDescent="0.15">
      <c r="A102" s="35"/>
      <c r="B102" s="35"/>
      <c r="C102" s="35"/>
      <c r="D102" s="35"/>
      <c r="E102" s="35"/>
      <c r="F102" s="35"/>
      <c r="G102" s="35"/>
    </row>
    <row r="103" spans="1:7" x14ac:dyDescent="0.15">
      <c r="A103" s="35"/>
      <c r="B103" s="35"/>
      <c r="C103" s="35"/>
      <c r="D103" s="35"/>
      <c r="E103" s="35"/>
      <c r="F103" s="35"/>
      <c r="G103" s="35"/>
    </row>
  </sheetData>
  <sheetProtection algorithmName="SHA-512" hashValue="vBAbYtKyhn4AWl7i+eOer2e2ASeiqxQeDPqiFivNhwTHdnJvZlUI8JrqSPcAliETO11Y+XIgigCyRp73jb3x6g==" saltValue="z+vwtR0BShXJhIOueuV69Q==" spinCount="100000" sheet="1" objects="1" scenarios="1"/>
  <phoneticPr fontId="1" type="noConversion"/>
  <pageMargins left="0.75" right="0.75" top="1" bottom="1" header="0.5" footer="0.5"/>
  <pageSetup paperSize="9" orientation="portrait" horizontalDpi="4294967292" verticalDpi="4294967292"/>
  <ignoredErrors>
    <ignoredError sqref="C5" emptyCellReferenc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39"/>
  <sheetViews>
    <sheetView showGridLines="0" zoomScale="130" zoomScaleNormal="130" zoomScalePageLayoutView="125" workbookViewId="0">
      <pane ySplit="2" topLeftCell="A3" activePane="bottomLeft" state="frozen"/>
      <selection activeCell="G40" sqref="G40"/>
      <selection pane="bottomLeft" activeCell="B21" sqref="B21"/>
    </sheetView>
  </sheetViews>
  <sheetFormatPr baseColWidth="10" defaultColWidth="11.5" defaultRowHeight="14" x14ac:dyDescent="0.2"/>
  <cols>
    <col min="1" max="1" width="2.5" style="107" customWidth="1"/>
    <col min="2" max="2" width="25.5" style="107" bestFit="1" customWidth="1"/>
    <col min="3" max="3" width="13.6640625" style="107" customWidth="1"/>
    <col min="4" max="4" width="9" style="107" bestFit="1" customWidth="1"/>
    <col min="5" max="5" width="12.1640625" style="107" customWidth="1"/>
    <col min="6" max="6" width="11.5" style="116"/>
    <col min="7" max="7" width="16" style="107" bestFit="1" customWidth="1"/>
    <col min="8" max="8" width="16" style="107" customWidth="1"/>
    <col min="9" max="9" width="7" style="107" customWidth="1"/>
    <col min="10" max="10" width="11.5" style="107"/>
    <col min="11" max="11" width="22.6640625" style="107" bestFit="1" customWidth="1"/>
    <col min="12" max="12" width="11.5" style="107"/>
    <col min="13" max="13" width="8.5" style="107" customWidth="1"/>
    <col min="14" max="16384" width="11.5" style="107"/>
  </cols>
  <sheetData>
    <row r="1" spans="2:15" x14ac:dyDescent="0.2">
      <c r="B1" s="225" t="s">
        <v>64</v>
      </c>
      <c r="C1" s="226"/>
      <c r="D1" s="226"/>
      <c r="E1" s="226"/>
      <c r="F1" s="227"/>
      <c r="G1" s="228" t="s">
        <v>63</v>
      </c>
      <c r="H1" s="229"/>
      <c r="I1" s="229"/>
      <c r="J1" s="229"/>
      <c r="K1" s="229"/>
      <c r="L1" s="229"/>
      <c r="M1" s="229"/>
      <c r="N1" s="229"/>
      <c r="O1" s="230"/>
    </row>
    <row r="2" spans="2:15" s="111" customFormat="1" ht="71.25" customHeight="1" x14ac:dyDescent="0.15">
      <c r="B2" s="177" t="s">
        <v>4</v>
      </c>
      <c r="C2" s="108" t="s">
        <v>65</v>
      </c>
      <c r="D2" s="108" t="s">
        <v>3</v>
      </c>
      <c r="E2" s="108" t="s">
        <v>6</v>
      </c>
      <c r="F2" s="178" t="s">
        <v>77</v>
      </c>
      <c r="G2" s="184" t="s">
        <v>36</v>
      </c>
      <c r="H2" s="110" t="s">
        <v>65</v>
      </c>
      <c r="I2" s="109" t="s">
        <v>42</v>
      </c>
      <c r="J2" s="110" t="s">
        <v>37</v>
      </c>
      <c r="K2" s="110" t="s">
        <v>41</v>
      </c>
      <c r="L2" s="110" t="s">
        <v>3</v>
      </c>
      <c r="M2" s="110" t="s">
        <v>60</v>
      </c>
      <c r="N2" s="110" t="s">
        <v>9</v>
      </c>
      <c r="O2" s="185" t="s">
        <v>66</v>
      </c>
    </row>
    <row r="3" spans="2:15" x14ac:dyDescent="0.2">
      <c r="B3" s="179" t="s">
        <v>149</v>
      </c>
      <c r="C3" s="112" t="s">
        <v>8</v>
      </c>
      <c r="D3" s="112" t="s">
        <v>5</v>
      </c>
      <c r="E3" s="112">
        <v>8.94</v>
      </c>
      <c r="F3" s="180">
        <v>2903</v>
      </c>
      <c r="G3" s="186" t="s">
        <v>51</v>
      </c>
      <c r="H3" s="113" t="s">
        <v>73</v>
      </c>
      <c r="I3" s="113">
        <v>4</v>
      </c>
      <c r="J3" s="113" t="s">
        <v>38</v>
      </c>
      <c r="K3" s="113" t="s">
        <v>149</v>
      </c>
      <c r="L3" s="113" t="s">
        <v>5</v>
      </c>
      <c r="M3" s="113" t="s">
        <v>31</v>
      </c>
      <c r="N3" s="113" t="s">
        <v>10</v>
      </c>
      <c r="O3" s="187" t="s">
        <v>67</v>
      </c>
    </row>
    <row r="4" spans="2:15" x14ac:dyDescent="0.2">
      <c r="B4" s="179" t="s">
        <v>148</v>
      </c>
      <c r="C4" s="112" t="s">
        <v>8</v>
      </c>
      <c r="D4" s="112" t="s">
        <v>40</v>
      </c>
      <c r="E4" s="132">
        <v>12.9</v>
      </c>
      <c r="F4" s="180">
        <v>594</v>
      </c>
      <c r="G4" s="186" t="s">
        <v>53</v>
      </c>
      <c r="H4" s="113" t="s">
        <v>9</v>
      </c>
      <c r="I4" s="113">
        <v>5</v>
      </c>
      <c r="J4" s="113" t="s">
        <v>57</v>
      </c>
      <c r="K4" s="113" t="s">
        <v>148</v>
      </c>
      <c r="L4" s="113" t="s">
        <v>40</v>
      </c>
      <c r="M4" s="113" t="s">
        <v>52</v>
      </c>
      <c r="N4" s="113" t="s">
        <v>107</v>
      </c>
      <c r="O4" s="187" t="s">
        <v>68</v>
      </c>
    </row>
    <row r="5" spans="2:15" x14ac:dyDescent="0.2">
      <c r="B5" s="179" t="s">
        <v>71</v>
      </c>
      <c r="C5" s="112" t="s">
        <v>8</v>
      </c>
      <c r="D5" s="112" t="s">
        <v>5</v>
      </c>
      <c r="E5" s="129">
        <v>9.8000000000000007</v>
      </c>
      <c r="F5" s="180">
        <v>3355</v>
      </c>
      <c r="G5" s="186" t="s">
        <v>32</v>
      </c>
      <c r="H5" s="113" t="s">
        <v>55</v>
      </c>
      <c r="I5" s="113">
        <v>6</v>
      </c>
      <c r="J5" s="113" t="s">
        <v>58</v>
      </c>
      <c r="K5" s="113" t="s">
        <v>71</v>
      </c>
      <c r="L5" s="113" t="s">
        <v>5</v>
      </c>
      <c r="M5" s="113"/>
      <c r="N5" s="113"/>
      <c r="O5" s="187"/>
    </row>
    <row r="6" spans="2:15" x14ac:dyDescent="0.2">
      <c r="B6" s="179" t="s">
        <v>144</v>
      </c>
      <c r="C6" s="112" t="s">
        <v>8</v>
      </c>
      <c r="D6" s="112" t="s">
        <v>40</v>
      </c>
      <c r="E6" s="112">
        <v>13.1</v>
      </c>
      <c r="F6" s="233">
        <v>768.70600000000002</v>
      </c>
      <c r="G6" s="186" t="s">
        <v>54</v>
      </c>
      <c r="H6" s="113" t="s">
        <v>56</v>
      </c>
      <c r="I6" s="113"/>
      <c r="J6" s="113" t="s">
        <v>59</v>
      </c>
      <c r="K6" s="113" t="s">
        <v>144</v>
      </c>
      <c r="L6" s="113" t="s">
        <v>40</v>
      </c>
      <c r="M6" s="113"/>
      <c r="N6" s="113"/>
      <c r="O6" s="187"/>
    </row>
    <row r="7" spans="2:15" x14ac:dyDescent="0.2">
      <c r="B7" s="179" t="s">
        <v>145</v>
      </c>
      <c r="C7" s="112" t="s">
        <v>8</v>
      </c>
      <c r="D7" s="112" t="s">
        <v>5</v>
      </c>
      <c r="E7" s="112">
        <v>6.48</v>
      </c>
      <c r="F7" s="180">
        <v>1131</v>
      </c>
      <c r="G7" s="186" t="s">
        <v>33</v>
      </c>
      <c r="H7" s="114"/>
      <c r="I7" s="113"/>
      <c r="J7" s="113"/>
      <c r="K7" s="113" t="s">
        <v>145</v>
      </c>
      <c r="L7" s="113" t="s">
        <v>5</v>
      </c>
      <c r="M7" s="113"/>
      <c r="N7" s="113"/>
      <c r="O7" s="187"/>
    </row>
    <row r="8" spans="2:15" x14ac:dyDescent="0.2">
      <c r="B8" s="179" t="s">
        <v>146</v>
      </c>
      <c r="C8" s="112" t="s">
        <v>8</v>
      </c>
      <c r="D8" s="112" t="s">
        <v>5</v>
      </c>
      <c r="E8" s="112">
        <v>9.44</v>
      </c>
      <c r="F8" s="180">
        <v>299</v>
      </c>
      <c r="G8" s="186" t="s">
        <v>34</v>
      </c>
      <c r="H8" s="113"/>
      <c r="I8" s="113"/>
      <c r="J8" s="113"/>
      <c r="K8" s="113" t="s">
        <v>146</v>
      </c>
      <c r="L8" s="113" t="s">
        <v>5</v>
      </c>
      <c r="M8" s="113"/>
      <c r="N8" s="113"/>
      <c r="O8" s="187"/>
    </row>
    <row r="9" spans="2:15" x14ac:dyDescent="0.2">
      <c r="B9" s="179" t="s">
        <v>70</v>
      </c>
      <c r="C9" s="112" t="s">
        <v>8</v>
      </c>
      <c r="D9" s="112" t="s">
        <v>40</v>
      </c>
      <c r="E9" s="112">
        <v>13.3</v>
      </c>
      <c r="F9" s="180">
        <v>3318</v>
      </c>
      <c r="G9" s="186"/>
      <c r="H9" s="113"/>
      <c r="I9" s="113"/>
      <c r="J9" s="113"/>
      <c r="K9" s="113" t="s">
        <v>70</v>
      </c>
      <c r="L9" s="113" t="s">
        <v>40</v>
      </c>
      <c r="M9" s="113"/>
      <c r="N9" s="113"/>
      <c r="O9" s="187"/>
    </row>
    <row r="10" spans="2:15" x14ac:dyDescent="0.2">
      <c r="B10" s="179" t="s">
        <v>147</v>
      </c>
      <c r="C10" s="112" t="s">
        <v>8</v>
      </c>
      <c r="D10" s="112" t="s">
        <v>5</v>
      </c>
      <c r="E10" s="132">
        <v>9.3859999999999992</v>
      </c>
      <c r="F10" s="180">
        <v>1085</v>
      </c>
      <c r="G10" s="186"/>
      <c r="H10" s="113"/>
      <c r="I10" s="113"/>
      <c r="J10" s="113"/>
      <c r="K10" s="113" t="s">
        <v>147</v>
      </c>
      <c r="L10" s="113" t="s">
        <v>5</v>
      </c>
      <c r="M10" s="113"/>
      <c r="N10" s="113"/>
      <c r="O10" s="187"/>
    </row>
    <row r="11" spans="2:15" x14ac:dyDescent="0.2">
      <c r="B11" s="179" t="s">
        <v>7</v>
      </c>
      <c r="C11" s="112" t="s">
        <v>9</v>
      </c>
      <c r="D11" s="112" t="s">
        <v>0</v>
      </c>
      <c r="E11" s="112">
        <v>1</v>
      </c>
      <c r="F11" s="235">
        <v>7.0000000000000007E-2</v>
      </c>
      <c r="G11" s="186"/>
      <c r="H11" s="113"/>
      <c r="I11" s="113"/>
      <c r="J11" s="113"/>
      <c r="K11" s="113" t="s">
        <v>7</v>
      </c>
      <c r="L11" s="113" t="s">
        <v>0</v>
      </c>
      <c r="M11" s="113"/>
      <c r="N11" s="113"/>
      <c r="O11" s="187"/>
    </row>
    <row r="12" spans="2:15" x14ac:dyDescent="0.2">
      <c r="B12" s="179" t="s">
        <v>26</v>
      </c>
      <c r="C12" s="112" t="s">
        <v>9</v>
      </c>
      <c r="D12" s="112" t="s">
        <v>0</v>
      </c>
      <c r="E12" s="112">
        <v>1</v>
      </c>
      <c r="F12" s="235">
        <v>0.81</v>
      </c>
      <c r="G12" s="186"/>
      <c r="H12" s="113"/>
      <c r="I12" s="113"/>
      <c r="J12" s="113"/>
      <c r="K12" s="113" t="s">
        <v>72</v>
      </c>
      <c r="L12" s="113" t="s">
        <v>0</v>
      </c>
      <c r="M12" s="113"/>
      <c r="N12" s="113"/>
      <c r="O12" s="187"/>
    </row>
    <row r="13" spans="2:15" x14ac:dyDescent="0.2">
      <c r="B13" s="179" t="s">
        <v>105</v>
      </c>
      <c r="C13" s="112" t="s">
        <v>9</v>
      </c>
      <c r="D13" s="112" t="s">
        <v>0</v>
      </c>
      <c r="E13" s="112">
        <v>1</v>
      </c>
      <c r="F13" s="235">
        <v>0.51</v>
      </c>
      <c r="G13" s="186"/>
      <c r="H13" s="113"/>
      <c r="I13" s="113"/>
      <c r="J13" s="113"/>
      <c r="K13" s="113" t="s">
        <v>105</v>
      </c>
      <c r="L13" s="113" t="s">
        <v>0</v>
      </c>
      <c r="M13" s="113"/>
      <c r="N13" s="113"/>
      <c r="O13" s="187"/>
    </row>
    <row r="14" spans="2:15" x14ac:dyDescent="0.2">
      <c r="B14" s="179" t="s">
        <v>106</v>
      </c>
      <c r="C14" s="112" t="s">
        <v>9</v>
      </c>
      <c r="D14" s="112" t="s">
        <v>0</v>
      </c>
      <c r="E14" s="112">
        <v>1</v>
      </c>
      <c r="F14" s="233">
        <v>250.76</v>
      </c>
      <c r="G14" s="186"/>
      <c r="H14" s="113"/>
      <c r="I14" s="113"/>
      <c r="J14" s="113"/>
      <c r="K14" s="113" t="s">
        <v>106</v>
      </c>
      <c r="L14" s="113" t="s">
        <v>0</v>
      </c>
      <c r="M14" s="113"/>
      <c r="N14" s="113"/>
      <c r="O14" s="187"/>
    </row>
    <row r="15" spans="2:15" x14ac:dyDescent="0.2">
      <c r="B15" s="179">
        <v>0</v>
      </c>
      <c r="C15" s="112">
        <v>0</v>
      </c>
      <c r="D15" s="112">
        <v>0</v>
      </c>
      <c r="E15" s="112">
        <v>0</v>
      </c>
      <c r="F15" s="180">
        <v>0</v>
      </c>
      <c r="G15" s="186"/>
      <c r="H15" s="113"/>
      <c r="I15" s="113"/>
      <c r="J15" s="113"/>
      <c r="K15" s="113"/>
      <c r="L15" s="113"/>
      <c r="M15" s="113"/>
      <c r="N15" s="113"/>
      <c r="O15" s="187"/>
    </row>
    <row r="16" spans="2:15" x14ac:dyDescent="0.2">
      <c r="B16" s="179">
        <v>0</v>
      </c>
      <c r="C16" s="112">
        <v>0</v>
      </c>
      <c r="D16" s="112">
        <v>0</v>
      </c>
      <c r="E16" s="112">
        <v>0</v>
      </c>
      <c r="F16" s="180">
        <v>0</v>
      </c>
      <c r="G16" s="186"/>
      <c r="H16" s="113"/>
      <c r="I16" s="113"/>
      <c r="J16" s="113"/>
      <c r="K16" s="113"/>
      <c r="L16" s="113"/>
      <c r="M16" s="113"/>
      <c r="N16" s="113"/>
      <c r="O16" s="187"/>
    </row>
    <row r="17" spans="2:15" x14ac:dyDescent="0.2">
      <c r="B17" s="179">
        <v>0</v>
      </c>
      <c r="C17" s="112">
        <v>0</v>
      </c>
      <c r="D17" s="112">
        <v>0</v>
      </c>
      <c r="E17" s="112">
        <v>0</v>
      </c>
      <c r="F17" s="180">
        <v>0</v>
      </c>
      <c r="G17" s="186"/>
      <c r="H17" s="113"/>
      <c r="I17" s="113"/>
      <c r="J17" s="113"/>
      <c r="K17" s="113"/>
      <c r="L17" s="113"/>
      <c r="M17" s="113"/>
      <c r="N17" s="113"/>
      <c r="O17" s="187"/>
    </row>
    <row r="18" spans="2:15" x14ac:dyDescent="0.2">
      <c r="B18" s="179">
        <v>0</v>
      </c>
      <c r="C18" s="112">
        <v>0</v>
      </c>
      <c r="D18" s="112">
        <v>0</v>
      </c>
      <c r="E18" s="112">
        <v>0</v>
      </c>
      <c r="F18" s="180">
        <v>0</v>
      </c>
      <c r="G18" s="186"/>
      <c r="H18" s="113"/>
      <c r="I18" s="113"/>
      <c r="J18" s="113"/>
      <c r="K18" s="113"/>
      <c r="L18" s="113"/>
      <c r="M18" s="113"/>
      <c r="N18" s="113"/>
      <c r="O18" s="187"/>
    </row>
    <row r="19" spans="2:15" x14ac:dyDescent="0.2">
      <c r="B19" s="181">
        <v>0</v>
      </c>
      <c r="C19" s="182">
        <v>0</v>
      </c>
      <c r="D19" s="182">
        <v>0</v>
      </c>
      <c r="E19" s="182">
        <v>0</v>
      </c>
      <c r="F19" s="183">
        <v>0</v>
      </c>
      <c r="G19" s="188"/>
      <c r="H19" s="189"/>
      <c r="I19" s="189"/>
      <c r="J19" s="189"/>
      <c r="K19" s="189"/>
      <c r="L19" s="189"/>
      <c r="M19" s="189"/>
      <c r="N19" s="189"/>
      <c r="O19" s="190"/>
    </row>
    <row r="20" spans="2:15" x14ac:dyDescent="0.2">
      <c r="B20" s="115"/>
      <c r="C20" s="204"/>
      <c r="D20" s="204"/>
      <c r="E20" s="204"/>
      <c r="F20" s="204"/>
      <c r="G20" s="115"/>
      <c r="H20" s="115"/>
      <c r="I20" s="115"/>
      <c r="J20" s="115"/>
    </row>
    <row r="22" spans="2:15" x14ac:dyDescent="0.2">
      <c r="B22" s="209"/>
      <c r="C22" s="210"/>
      <c r="F22" s="208"/>
    </row>
    <row r="23" spans="2:15" x14ac:dyDescent="0.2">
      <c r="D23" s="210"/>
    </row>
    <row r="24" spans="2:15" x14ac:dyDescent="0.2">
      <c r="C24" s="231"/>
      <c r="D24" s="231"/>
      <c r="G24" s="236"/>
    </row>
    <row r="25" spans="2:15" x14ac:dyDescent="0.2">
      <c r="G25" s="232"/>
    </row>
    <row r="26" spans="2:15" x14ac:dyDescent="0.2">
      <c r="D26" s="238"/>
    </row>
    <row r="27" spans="2:15" ht="15" x14ac:dyDescent="0.2">
      <c r="D27" s="239"/>
      <c r="H27" s="237"/>
    </row>
    <row r="28" spans="2:15" ht="15" x14ac:dyDescent="0.2">
      <c r="D28" s="239"/>
    </row>
    <row r="29" spans="2:15" ht="15" x14ac:dyDescent="0.2">
      <c r="D29" s="239"/>
      <c r="E29" s="234"/>
      <c r="H29" s="237"/>
    </row>
    <row r="30" spans="2:15" ht="15" x14ac:dyDescent="0.2">
      <c r="D30" s="239"/>
    </row>
    <row r="31" spans="2:15" ht="15" x14ac:dyDescent="0.2">
      <c r="B31" s="207"/>
      <c r="D31" s="239"/>
      <c r="H31" s="237"/>
    </row>
    <row r="32" spans="2:15" ht="15" x14ac:dyDescent="0.2">
      <c r="B32" s="207"/>
      <c r="D32" s="239"/>
    </row>
    <row r="33" spans="2:8" ht="15" x14ac:dyDescent="0.2">
      <c r="D33" s="238"/>
      <c r="H33" s="237"/>
    </row>
    <row r="35" spans="2:8" ht="15" x14ac:dyDescent="0.2">
      <c r="H35" s="237"/>
    </row>
    <row r="37" spans="2:8" ht="15" x14ac:dyDescent="0.2">
      <c r="C37"/>
      <c r="F37" s="107"/>
      <c r="H37" s="237"/>
    </row>
    <row r="38" spans="2:8" x14ac:dyDescent="0.2">
      <c r="B38" s="232"/>
      <c r="C38" s="240"/>
    </row>
    <row r="39" spans="2:8" ht="15" x14ac:dyDescent="0.2">
      <c r="H39" s="237"/>
    </row>
  </sheetData>
  <sheetProtection algorithmName="SHA-512" hashValue="mA8lHA9CIyeOY9UDbJagJUWZZdk0kru3L0VwHrnXb1dASl2yqVWc+ZSfvInRyWGpkR13xXDFEygWlfyBN8k1lw==" saltValue="BHAPixpX/aV2PICFIfLRgw==" spinCount="100000" sheet="1" objects="1" scenarios="1"/>
  <mergeCells count="2">
    <mergeCell ref="B1:F1"/>
    <mergeCell ref="G1:O1"/>
  </mergeCells>
  <phoneticPr fontId="1"/>
  <pageMargins left="0.75000000000000011" right="0.75000000000000011" top="1" bottom="1" header="0.5" footer="0.5"/>
  <pageSetup paperSize="9" orientation="portrait" verticalDpi="0"/>
  <headerFooter alignWithMargins="0">
    <oddHeader>&amp;C&amp;"Calibri,Normal"&amp;K000000Persontransporter 2011 - Ansökan Bra Miljöval - Bilaga 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30"/>
  <sheetViews>
    <sheetView showGridLines="0" workbookViewId="0">
      <selection activeCell="N21" sqref="N21"/>
    </sheetView>
  </sheetViews>
  <sheetFormatPr baseColWidth="10" defaultColWidth="8.83203125" defaultRowHeight="14" x14ac:dyDescent="0.2"/>
  <cols>
    <col min="1" max="1" width="3.5" style="119" customWidth="1"/>
    <col min="2" max="2" width="8.83203125" style="123"/>
    <col min="3" max="3" width="12.1640625" style="124" customWidth="1"/>
    <col min="4" max="4" width="15.83203125" style="123" customWidth="1"/>
    <col min="5" max="5" width="41.33203125" style="125" customWidth="1"/>
    <col min="6" max="16384" width="8.83203125" style="119"/>
  </cols>
  <sheetData>
    <row r="1" spans="2:5" ht="71.25" customHeight="1" x14ac:dyDescent="0.2">
      <c r="B1" s="117" t="s">
        <v>14</v>
      </c>
      <c r="C1" s="118" t="s">
        <v>15</v>
      </c>
      <c r="D1" s="117" t="s">
        <v>16</v>
      </c>
      <c r="E1" s="117" t="s">
        <v>17</v>
      </c>
    </row>
    <row r="2" spans="2:5" x14ac:dyDescent="0.2">
      <c r="B2" s="120" t="s">
        <v>75</v>
      </c>
      <c r="C2" s="198">
        <v>40968</v>
      </c>
      <c r="D2" s="121" t="s">
        <v>39</v>
      </c>
      <c r="E2" s="121" t="s">
        <v>27</v>
      </c>
    </row>
    <row r="3" spans="2:5" x14ac:dyDescent="0.2">
      <c r="B3" s="120" t="s">
        <v>96</v>
      </c>
      <c r="C3" s="198">
        <v>41194</v>
      </c>
      <c r="D3" s="122" t="s">
        <v>97</v>
      </c>
      <c r="E3" s="122" t="s">
        <v>136</v>
      </c>
    </row>
    <row r="4" spans="2:5" ht="30" x14ac:dyDescent="0.2">
      <c r="B4" s="120" t="s">
        <v>135</v>
      </c>
      <c r="C4" s="198">
        <v>41675</v>
      </c>
      <c r="D4" s="122" t="s">
        <v>97</v>
      </c>
      <c r="E4" s="200" t="s">
        <v>140</v>
      </c>
    </row>
    <row r="5" spans="2:5" x14ac:dyDescent="0.2">
      <c r="B5" s="120" t="s">
        <v>141</v>
      </c>
      <c r="C5" s="198">
        <v>41817</v>
      </c>
      <c r="D5" s="122" t="s">
        <v>97</v>
      </c>
      <c r="E5" s="122" t="s">
        <v>142</v>
      </c>
    </row>
    <row r="6" spans="2:5" x14ac:dyDescent="0.2">
      <c r="B6" s="120" t="s">
        <v>143</v>
      </c>
      <c r="C6" s="198">
        <v>42417</v>
      </c>
      <c r="D6" s="121" t="s">
        <v>97</v>
      </c>
      <c r="E6" s="122" t="s">
        <v>150</v>
      </c>
    </row>
    <row r="7" spans="2:5" x14ac:dyDescent="0.2">
      <c r="B7" s="122"/>
      <c r="C7" s="198"/>
      <c r="D7" s="122"/>
      <c r="E7" s="122"/>
    </row>
    <row r="8" spans="2:5" x14ac:dyDescent="0.2">
      <c r="B8" s="122"/>
      <c r="C8" s="199"/>
      <c r="D8" s="122"/>
      <c r="E8" s="122"/>
    </row>
    <row r="9" spans="2:5" x14ac:dyDescent="0.2">
      <c r="B9" s="122"/>
      <c r="C9" s="199"/>
      <c r="D9" s="122"/>
      <c r="E9" s="122"/>
    </row>
    <row r="10" spans="2:5" x14ac:dyDescent="0.2">
      <c r="B10" s="122"/>
      <c r="C10" s="199"/>
      <c r="D10" s="122"/>
      <c r="E10" s="122"/>
    </row>
    <row r="11" spans="2:5" x14ac:dyDescent="0.2">
      <c r="B11" s="122"/>
      <c r="C11" s="199"/>
      <c r="D11" s="122"/>
      <c r="E11" s="122"/>
    </row>
    <row r="12" spans="2:5" x14ac:dyDescent="0.2">
      <c r="B12" s="122"/>
      <c r="C12" s="199"/>
      <c r="D12" s="122"/>
      <c r="E12" s="122"/>
    </row>
    <row r="13" spans="2:5" x14ac:dyDescent="0.2">
      <c r="B13" s="122"/>
      <c r="C13" s="199"/>
      <c r="D13" s="122"/>
      <c r="E13" s="122"/>
    </row>
    <row r="14" spans="2:5" x14ac:dyDescent="0.2">
      <c r="B14" s="122"/>
      <c r="C14" s="199"/>
      <c r="D14" s="122"/>
      <c r="E14" s="122"/>
    </row>
    <row r="15" spans="2:5" x14ac:dyDescent="0.2">
      <c r="B15" s="122"/>
      <c r="C15" s="199"/>
      <c r="D15" s="122"/>
      <c r="E15" s="122"/>
    </row>
    <row r="16" spans="2:5" x14ac:dyDescent="0.2">
      <c r="B16" s="122"/>
      <c r="C16" s="199"/>
      <c r="D16" s="122"/>
      <c r="E16" s="122"/>
    </row>
    <row r="17" spans="2:5" x14ac:dyDescent="0.2">
      <c r="B17" s="122"/>
      <c r="C17" s="199"/>
      <c r="D17" s="122"/>
      <c r="E17" s="122"/>
    </row>
    <row r="18" spans="2:5" x14ac:dyDescent="0.2">
      <c r="B18" s="122"/>
      <c r="C18" s="199"/>
      <c r="D18" s="122"/>
      <c r="E18" s="122"/>
    </row>
    <row r="19" spans="2:5" x14ac:dyDescent="0.2">
      <c r="B19" s="122"/>
      <c r="C19" s="199"/>
      <c r="D19" s="122"/>
      <c r="E19" s="122"/>
    </row>
    <row r="20" spans="2:5" x14ac:dyDescent="0.2">
      <c r="B20" s="122"/>
      <c r="C20" s="199"/>
      <c r="D20" s="122"/>
      <c r="E20" s="122"/>
    </row>
    <row r="21" spans="2:5" x14ac:dyDescent="0.2">
      <c r="B21" s="122"/>
      <c r="C21" s="122"/>
      <c r="D21" s="122"/>
      <c r="E21" s="122"/>
    </row>
    <row r="22" spans="2:5" x14ac:dyDescent="0.2">
      <c r="B22" s="122"/>
      <c r="C22" s="122"/>
      <c r="D22" s="122"/>
      <c r="E22" s="122"/>
    </row>
    <row r="23" spans="2:5" x14ac:dyDescent="0.2">
      <c r="B23" s="122"/>
      <c r="C23" s="122"/>
      <c r="D23" s="122"/>
      <c r="E23" s="122"/>
    </row>
    <row r="24" spans="2:5" x14ac:dyDescent="0.2">
      <c r="B24" s="122"/>
      <c r="C24" s="122"/>
      <c r="D24" s="122"/>
      <c r="E24" s="122"/>
    </row>
    <row r="25" spans="2:5" x14ac:dyDescent="0.2">
      <c r="B25" s="122"/>
      <c r="C25" s="122"/>
      <c r="D25" s="122"/>
      <c r="E25" s="122"/>
    </row>
    <row r="26" spans="2:5" x14ac:dyDescent="0.2">
      <c r="B26" s="122"/>
      <c r="C26" s="122"/>
      <c r="D26" s="122"/>
      <c r="E26" s="122"/>
    </row>
    <row r="27" spans="2:5" x14ac:dyDescent="0.2">
      <c r="B27" s="122"/>
      <c r="C27" s="122"/>
      <c r="D27" s="122"/>
      <c r="E27" s="122"/>
    </row>
    <row r="28" spans="2:5" x14ac:dyDescent="0.2">
      <c r="B28" s="122"/>
      <c r="C28" s="122"/>
      <c r="D28" s="122"/>
      <c r="E28" s="122"/>
    </row>
    <row r="29" spans="2:5" x14ac:dyDescent="0.2">
      <c r="B29" s="122"/>
      <c r="C29" s="122"/>
      <c r="D29" s="122"/>
      <c r="E29" s="122"/>
    </row>
    <row r="30" spans="2:5" x14ac:dyDescent="0.2">
      <c r="B30" s="122"/>
      <c r="C30" s="122"/>
      <c r="D30" s="122"/>
      <c r="E30" s="122"/>
    </row>
  </sheetData>
  <sheetProtection algorithmName="SHA-512" hashValue="rE9ixaqcvRgTa1LYC6ldB6/LUDeUd3KKtGNhxzFfHvRJXPvWlPEGW1Yz+vFDd3nEWI55BM9X4LumHUxrOu1zvA==" saltValue="ZR5Xh2GKZiJPiOjZ6mWVoA==" spinCount="100000" sheet="1" objects="1" scenarios="1"/>
  <phoneticPr fontId="1" type="noConversion"/>
  <pageMargins left="0" right="0" top="0.75000000000000011" bottom="0" header="0.30000000000000004" footer="0"/>
  <pageSetup paperSize="9" orientation="portrait" verticalDpi="0"/>
  <headerFooter>
    <oddHeader>&amp;C&amp;"Calibri,Normal"&amp;K000000Budtransporter - Ansökan Bra Miljöval - Bilaga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1. Administration</vt:lpstr>
      <vt:lpstr>2. Motorfordon</vt:lpstr>
      <vt:lpstr>3. Cykel</vt:lpstr>
      <vt:lpstr>4. Uppfyllnad av kriterierna</vt:lpstr>
      <vt:lpstr>5. Autosummering</vt:lpstr>
      <vt:lpstr>6. Schablonvärden</vt:lpstr>
      <vt:lpstr>7. Versionshistorik</vt:lpstr>
      <vt:lpstr>'1. Administration'!_Toc412557730</vt:lpstr>
      <vt:lpstr>'1. Administration'!_Toc412557731</vt:lpstr>
      <vt:lpstr>Bränsle</vt:lpstr>
      <vt:lpstr>BränsleTabell</vt:lpstr>
      <vt:lpstr>TypAvPersonBärare</vt:lpstr>
      <vt:lpstr>'1. Administration'!Utskriftsområde</vt:lpstr>
      <vt:lpstr>'4. Uppfyllnad av kriterierna'!Utskriftsområde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Carlsson</dc:creator>
  <cp:lastModifiedBy>Microsoft Office-användare</cp:lastModifiedBy>
  <cp:lastPrinted>2016-04-01T12:31:17Z</cp:lastPrinted>
  <dcterms:created xsi:type="dcterms:W3CDTF">2010-09-15T11:24:04Z</dcterms:created>
  <dcterms:modified xsi:type="dcterms:W3CDTF">2020-02-18T12:39:41Z</dcterms:modified>
</cp:coreProperties>
</file>